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l.dagile\Documents\Kvietimai\"/>
    </mc:Choice>
  </mc:AlternateContent>
  <xr:revisionPtr revIDLastSave="0" documentId="13_ncr:1_{C8758F35-DB91-45B2-9569-C91F39DC25B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2019_03" sheetId="1" r:id="rId1"/>
  </sheets>
  <definedNames>
    <definedName name="_xlnm.Print_Area" localSheetId="0">'2019_03'!$A$1:$N$90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L77" i="1" l="1"/>
  <c r="L91" i="1"/>
  <c r="K91" i="1"/>
  <c r="L83" i="1" l="1"/>
  <c r="L84" i="1" l="1"/>
  <c r="N57" i="1" l="1"/>
  <c r="L57" i="1"/>
  <c r="N59" i="1" l="1"/>
  <c r="L59" i="1"/>
  <c r="N60" i="1"/>
  <c r="K60" i="1" s="1"/>
  <c r="N61" i="1"/>
  <c r="K61" i="1" s="1"/>
  <c r="K59" i="1"/>
  <c r="K62" i="1"/>
  <c r="K54" i="1"/>
  <c r="K57" i="1"/>
  <c r="K43" i="1"/>
  <c r="N42" i="1"/>
  <c r="K17" i="1"/>
  <c r="K85" i="1"/>
  <c r="K86" i="1"/>
  <c r="K87" i="1"/>
  <c r="K88" i="1"/>
  <c r="L107" i="1"/>
  <c r="K107" i="1"/>
  <c r="L106" i="1"/>
  <c r="K106" i="1"/>
  <c r="K105" i="1"/>
  <c r="L104" i="1"/>
  <c r="L108" i="1" s="1"/>
  <c r="K108" i="1" s="1"/>
  <c r="K103" i="1"/>
  <c r="E103" i="1"/>
  <c r="L101" i="1"/>
  <c r="K101" i="1" s="1"/>
  <c r="L100" i="1"/>
  <c r="L98" i="1" s="1"/>
  <c r="K100" i="1"/>
  <c r="K99" i="1"/>
  <c r="K97" i="1"/>
  <c r="E97" i="1"/>
  <c r="E23" i="1"/>
  <c r="K104" i="1" l="1"/>
  <c r="L102" i="1"/>
  <c r="K102" i="1" s="1"/>
  <c r="K98" i="1"/>
  <c r="K83" i="1"/>
  <c r="L50" i="1" l="1"/>
  <c r="L22" i="1"/>
  <c r="L70" i="1" l="1"/>
  <c r="K65" i="1"/>
  <c r="K22" i="1" l="1"/>
  <c r="K23" i="1"/>
  <c r="K21" i="1" l="1"/>
  <c r="K20" i="1"/>
  <c r="K19" i="1"/>
  <c r="K18" i="1" s="1"/>
  <c r="M18" i="1"/>
  <c r="K79" i="1" l="1"/>
  <c r="K77" i="1"/>
  <c r="S4" i="1" l="1"/>
  <c r="S5" i="1"/>
  <c r="S6" i="1"/>
  <c r="S7" i="1"/>
  <c r="S8" i="1"/>
  <c r="S9" i="1"/>
  <c r="S10" i="1"/>
  <c r="S11" i="1"/>
  <c r="K11" i="1" l="1"/>
  <c r="K93" i="1" l="1"/>
  <c r="K89" i="1"/>
  <c r="K75" i="1"/>
  <c r="K72" i="1"/>
  <c r="K69" i="1"/>
  <c r="K68" i="1"/>
  <c r="K47" i="1"/>
  <c r="K46" i="1"/>
  <c r="K39" i="1"/>
  <c r="K38" i="1"/>
  <c r="K37" i="1"/>
  <c r="K35" i="1"/>
  <c r="K33" i="1"/>
  <c r="K32" i="1"/>
  <c r="K31" i="1"/>
  <c r="K29" i="1"/>
  <c r="K27" i="1"/>
  <c r="K26" i="1"/>
  <c r="K25" i="1"/>
  <c r="K15" i="1"/>
  <c r="K14" i="1"/>
  <c r="K10" i="1"/>
  <c r="K9" i="1"/>
  <c r="K8" i="1"/>
  <c r="K7" i="1"/>
  <c r="K6" i="1"/>
  <c r="K5" i="1"/>
  <c r="N67" i="1" l="1"/>
  <c r="K67" i="1" s="1"/>
  <c r="L66" i="1"/>
  <c r="N66" i="1" l="1"/>
  <c r="K66" i="1"/>
  <c r="K49" i="1" l="1"/>
  <c r="L95" i="1"/>
  <c r="K95" i="1" s="1"/>
  <c r="L94" i="1"/>
  <c r="K94" i="1" s="1"/>
  <c r="E91" i="1"/>
  <c r="N74" i="1"/>
  <c r="K74" i="1" s="1"/>
  <c r="L92" i="1" l="1"/>
  <c r="N30" i="1"/>
  <c r="L96" i="1" l="1"/>
  <c r="K96" i="1" s="1"/>
  <c r="K92" i="1"/>
  <c r="L90" i="1" l="1"/>
  <c r="K90" i="1" s="1"/>
  <c r="K84" i="1"/>
  <c r="K41" i="1"/>
  <c r="N24" i="1" l="1"/>
  <c r="L24" i="1"/>
  <c r="N52" i="1"/>
  <c r="K52" i="1" s="1"/>
  <c r="N51" i="1"/>
  <c r="L58" i="1"/>
  <c r="K51" i="1" l="1"/>
  <c r="E35" i="1"/>
  <c r="L36" i="1"/>
  <c r="M36" i="1"/>
  <c r="N36" i="1"/>
  <c r="K36" i="1" l="1"/>
  <c r="L40" i="1"/>
  <c r="K40" i="1" s="1"/>
  <c r="N73" i="1"/>
  <c r="K73" i="1" s="1"/>
  <c r="E71" i="1"/>
  <c r="N63" i="1"/>
  <c r="K63" i="1" s="1"/>
  <c r="N62" i="1"/>
  <c r="E57" i="1"/>
  <c r="N55" i="1"/>
  <c r="K55" i="1" s="1"/>
  <c r="N53" i="1"/>
  <c r="E49" i="1"/>
  <c r="M42" i="1"/>
  <c r="L42" i="1"/>
  <c r="L30" i="1"/>
  <c r="E17" i="1"/>
  <c r="K53" i="1" l="1"/>
  <c r="N50" i="1"/>
  <c r="K50" i="1" s="1"/>
  <c r="K30" i="1"/>
  <c r="K34" i="1"/>
  <c r="K42" i="1"/>
  <c r="N58" i="1"/>
  <c r="K58" i="1" l="1"/>
  <c r="L76" i="1"/>
  <c r="K76" i="1" s="1"/>
  <c r="E41" i="1"/>
  <c r="E29" i="1"/>
  <c r="M24" i="1" l="1"/>
  <c r="K24" i="1" s="1"/>
  <c r="N12" i="1"/>
  <c r="N16" i="1" s="1"/>
  <c r="M12" i="1"/>
  <c r="M16" i="1" s="1"/>
  <c r="L16" i="1" l="1"/>
  <c r="K16" i="1" s="1"/>
  <c r="L81" i="1"/>
  <c r="K81" i="1" s="1"/>
  <c r="L80" i="1"/>
  <c r="K80" i="1" s="1"/>
  <c r="L78" i="1" l="1"/>
  <c r="E83" i="1"/>
  <c r="E77" i="1"/>
  <c r="H65" i="1"/>
  <c r="N70" i="1" s="1"/>
  <c r="L82" i="1" l="1"/>
  <c r="K82" i="1" s="1"/>
  <c r="K78" i="1"/>
  <c r="E11" i="1"/>
  <c r="E65" i="1" l="1"/>
  <c r="K70" i="1" s="1"/>
  <c r="E5" i="1"/>
</calcChain>
</file>

<file path=xl/sharedStrings.xml><?xml version="1.0" encoding="utf-8"?>
<sst xmlns="http://schemas.openxmlformats.org/spreadsheetml/2006/main" count="223" uniqueCount="68">
  <si>
    <t>Kvietimų teikti paraiškas skelbimo, projektų sąrašų ir finansavimo sutarčių planas</t>
  </si>
  <si>
    <t>Eil. nr.</t>
  </si>
  <si>
    <t>Veiksmų programos prioritetą įgyvendinančios priemonės kodas</t>
  </si>
  <si>
    <t>Veiksmų programos prioritetą įgyvendinančios priemonės pavadinimas</t>
  </si>
  <si>
    <t>Atrankos būdas</t>
  </si>
  <si>
    <t>Priemonei skirtas finansavimas (eurais)</t>
  </si>
  <si>
    <t>Eilės nr.</t>
  </si>
  <si>
    <t>Planuojama
valstybės/regionų
projektų sąrašo,
kvietimo teikti
paraiškas paskelbimo
arba finansavimo
sutarties data</t>
  </si>
  <si>
    <t>Finansavimo šaltiniai (eurais)</t>
  </si>
  <si>
    <t>Iš viso</t>
  </si>
  <si>
    <t>ES struktūrinių fondų lėšos</t>
  </si>
  <si>
    <t>Valstybės biudžeto lėšos</t>
  </si>
  <si>
    <t>Projektų vykdytojų lėšos</t>
  </si>
  <si>
    <t>5=6+7</t>
  </si>
  <si>
    <t>11=12+13+14</t>
  </si>
  <si>
    <t>04.3.1-FM-F-105</t>
  </si>
  <si>
    <t>Energijos vartojimo efektyvumo didinimas viešojoje infrastruktūroje</t>
  </si>
  <si>
    <t>Finansinių priemonių įgyvendinimas</t>
  </si>
  <si>
    <t>Faktas</t>
  </si>
  <si>
    <t>N - N+3 METŲ PLANAI</t>
  </si>
  <si>
    <t>1.</t>
  </si>
  <si>
    <t>2.</t>
  </si>
  <si>
    <t>3.</t>
  </si>
  <si>
    <t>2020 m.</t>
  </si>
  <si>
    <t>Nesuplanuotas likutis</t>
  </si>
  <si>
    <t>04.3.1-VIPA-V-101</t>
  </si>
  <si>
    <t>Valstybei nuosavybes teise priklausančių pastatų atnaujinimas</t>
  </si>
  <si>
    <t>Valstybės projektų planavimas</t>
  </si>
  <si>
    <t xml:space="preserve"> 04.3.2-LVPA-K-102 </t>
  </si>
  <si>
    <t>Šilumos tiekimo tinklų modernizavimas ir plėtra</t>
  </si>
  <si>
    <t>Projektų konkursas</t>
  </si>
  <si>
    <t>04.1.1-LVPA-K-109</t>
  </si>
  <si>
    <t>04.1.1- LVPA-K-110</t>
  </si>
  <si>
    <t>Nedidelės galios biokuro kogeneracijos skatinimas</t>
  </si>
  <si>
    <t xml:space="preserve">04.1.1-LVPA-V-108 </t>
  </si>
  <si>
    <t>Didelio efektyvumo kogeneracijos skatinimas Vilniaus mieste</t>
  </si>
  <si>
    <t xml:space="preserve">    04.4.1-LVPA-K-106</t>
  </si>
  <si>
    <t>Elektros skirstomųjų tinklų modernizavimas ir plėtra</t>
  </si>
  <si>
    <t>06.3.1-LVPA-V-103</t>
  </si>
  <si>
    <t>Elektros perdavimo sistemos modernizavimas ir plėtra</t>
  </si>
  <si>
    <t>06.3.1-LVPA-V-104</t>
  </si>
  <si>
    <t>Gamtinių dujų perdavimo sistemos modernizavimas ir plėtra</t>
  </si>
  <si>
    <t xml:space="preserve">06.3.1-LVPA-K-107 </t>
  </si>
  <si>
    <t xml:space="preserve">04.1.1-LVPA-K-112  </t>
  </si>
  <si>
    <t xml:space="preserve">04.3.2-LVPA-V-111   </t>
  </si>
  <si>
    <t xml:space="preserve">Katilų keitimas namų ūkiuose            </t>
  </si>
  <si>
    <t xml:space="preserve">04.3.1-VIPA-T-113  </t>
  </si>
  <si>
    <t xml:space="preserve">Valstybei nuosavybės teise priklausančių pastatų atnaujinimas (II)            </t>
  </si>
  <si>
    <t>Tęstinė projektų atranka</t>
  </si>
  <si>
    <t>Biokuro panaudojimo skatinimas šilumos energijai gaminti</t>
  </si>
  <si>
    <t xml:space="preserve"> </t>
  </si>
  <si>
    <t>Gamtinių dujų skirstymo sistemų modernizavimas ir plėtra</t>
  </si>
  <si>
    <t>Biokurą naudojančių šilumos gamybos įrenginių keitimas</t>
  </si>
  <si>
    <t>2021 m.</t>
  </si>
  <si>
    <t xml:space="preserve">2020 m. </t>
  </si>
  <si>
    <t xml:space="preserve">04.1.1-LVPA-V-114   </t>
  </si>
  <si>
    <t>Elektros energijos iš atsinaujinančių išteklių gamybos įrenginių įrengimas namų ūkiuose</t>
  </si>
  <si>
    <t>04.1.1-LVPA-V-115</t>
  </si>
  <si>
    <t>AIE namų ūkiams</t>
  </si>
  <si>
    <t>04.3.1-LVPA-T-116</t>
  </si>
  <si>
    <t>Gatvių apšvietimo modernizavimas</t>
  </si>
  <si>
    <t>2022 m.</t>
  </si>
  <si>
    <t xml:space="preserve">2021 m. </t>
  </si>
  <si>
    <t>2020 m. II ketv.</t>
  </si>
  <si>
    <t>2020 m. III ketv.</t>
  </si>
  <si>
    <t>2020 m. IV ketv.</t>
  </si>
  <si>
    <t>4.</t>
  </si>
  <si>
    <t>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</si>
</sst>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L_t"/>
    <numFmt numFmtId="165" formatCode="#,##0\ _L_t"/>
  </numFmts>
  <fonts count="13" x14ac:knownFonts="1">
    <font>
      <sz val="11"/>
      <color theme="1"/>
      <name val="Calibri"/>
      <family val="2"/>
      <charset val="186"/>
      <scheme val="minor"/>
    </font>
    <font>
      <sz val="9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1"/>
      <color rgb="FF9C0006"/>
      <name val="Calibri"/>
      <family val="2"/>
      <charset val="186"/>
      <scheme val="minor"/>
    </font>
    <font>
      <b/>
      <sz val="12"/>
      <name val="Times New Roman"/>
      <family val="1"/>
    </font>
    <font>
      <sz val="10"/>
      <name val="Calibri"/>
      <family val="2"/>
      <charset val="186"/>
      <scheme val="minor"/>
    </font>
    <font>
      <b/>
      <sz val="10"/>
      <name val="Calibri"/>
      <family val="2"/>
      <scheme val="minor"/>
    </font>
    <font>
      <b/>
      <i/>
      <sz val="9"/>
      <name val="Times New Roman"/>
      <family val="1"/>
    </font>
    <font>
      <b/>
      <i/>
      <sz val="10"/>
      <name val="Calibri"/>
      <family val="2"/>
      <charset val="186"/>
      <scheme val="minor"/>
    </font>
    <font>
      <b/>
      <sz val="10"/>
      <name val="Times New Roman"/>
      <family val="1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2" borderId="0" applyNumberFormat="0" applyBorder="0" applyAlignment="0" applyProtection="0"/>
  </cellStyleXfs>
  <cellXfs count="85">
    <xf numFmtId="0" fontId="0" fillId="0" borderId="0" xfId="0"/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3" fontId="1" fillId="0" borderId="12" xfId="0" applyNumberFormat="1" applyFont="1" applyFill="1" applyBorder="1" applyAlignment="1">
      <alignment horizontal="center" vertical="center" wrapText="1"/>
    </xf>
    <xf numFmtId="3" fontId="1" fillId="0" borderId="13" xfId="0" applyNumberFormat="1" applyFont="1" applyFill="1" applyBorder="1" applyAlignment="1">
      <alignment horizontal="center" vertical="center" wrapText="1"/>
    </xf>
    <xf numFmtId="4" fontId="7" fillId="0" borderId="0" xfId="0" applyNumberFormat="1" applyFont="1" applyFill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3" fontId="2" fillId="0" borderId="15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3" fontId="1" fillId="0" borderId="15" xfId="0" applyNumberFormat="1" applyFont="1" applyFill="1" applyBorder="1" applyAlignment="1">
      <alignment horizontal="center" vertical="center" wrapText="1"/>
    </xf>
    <xf numFmtId="3" fontId="2" fillId="0" borderId="19" xfId="0" applyNumberFormat="1" applyFont="1" applyFill="1" applyBorder="1" applyAlignment="1">
      <alignment horizontal="center" vertical="center" wrapText="1"/>
    </xf>
    <xf numFmtId="3" fontId="2" fillId="0" borderId="2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3" fontId="3" fillId="0" borderId="12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Fill="1" applyBorder="1" applyAlignment="1">
      <alignment horizontal="center" vertical="center" wrapText="1"/>
    </xf>
    <xf numFmtId="3" fontId="11" fillId="0" borderId="28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right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3" fontId="3" fillId="0" borderId="15" xfId="0" applyNumberFormat="1" applyFont="1" applyFill="1" applyBorder="1" applyAlignment="1">
      <alignment horizontal="center" vertical="center" wrapText="1"/>
    </xf>
    <xf numFmtId="3" fontId="3" fillId="0" borderId="15" xfId="1" applyNumberFormat="1" applyFont="1" applyFill="1" applyBorder="1" applyAlignment="1">
      <alignment horizontal="center" vertical="center" wrapText="1"/>
    </xf>
    <xf numFmtId="3" fontId="4" fillId="0" borderId="19" xfId="0" applyNumberFormat="1" applyFont="1" applyFill="1" applyBorder="1" applyAlignment="1">
      <alignment horizontal="center" vertical="center" wrapText="1"/>
    </xf>
    <xf numFmtId="3" fontId="1" fillId="0" borderId="2" xfId="0" applyNumberFormat="1" applyFont="1" applyFill="1" applyBorder="1" applyAlignment="1">
      <alignment horizontal="center" vertical="center" wrapText="1"/>
    </xf>
    <xf numFmtId="3" fontId="1" fillId="0" borderId="27" xfId="0" applyNumberFormat="1" applyFont="1" applyFill="1" applyBorder="1" applyAlignment="1">
      <alignment horizontal="center" vertical="center" wrapText="1"/>
    </xf>
    <xf numFmtId="4" fontId="7" fillId="0" borderId="0" xfId="0" applyNumberFormat="1" applyFont="1" applyFill="1" applyAlignment="1">
      <alignment horizontal="left" vertical="center" wrapText="1"/>
    </xf>
    <xf numFmtId="3" fontId="7" fillId="0" borderId="0" xfId="0" applyNumberFormat="1" applyFont="1" applyFill="1" applyAlignment="1">
      <alignment horizontal="center" vertical="center" wrapText="1"/>
    </xf>
    <xf numFmtId="3" fontId="2" fillId="0" borderId="2" xfId="0" applyNumberFormat="1" applyFont="1" applyFill="1" applyBorder="1" applyAlignment="1">
      <alignment horizontal="center" vertical="center" wrapText="1"/>
    </xf>
    <xf numFmtId="165" fontId="7" fillId="0" borderId="0" xfId="0" applyNumberFormat="1" applyFont="1" applyFill="1" applyAlignment="1">
      <alignment horizontal="center" vertical="center" wrapText="1"/>
    </xf>
    <xf numFmtId="3" fontId="1" fillId="0" borderId="19" xfId="0" applyNumberFormat="1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165" fontId="1" fillId="0" borderId="12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165" fontId="1" fillId="0" borderId="19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165" fontId="1" fillId="0" borderId="11" xfId="0" applyNumberFormat="1" applyFont="1" applyFill="1" applyBorder="1" applyAlignment="1">
      <alignment horizontal="center" vertical="center" wrapText="1"/>
    </xf>
    <xf numFmtId="165" fontId="1" fillId="0" borderId="6" xfId="0" applyNumberFormat="1" applyFont="1" applyFill="1" applyBorder="1" applyAlignment="1">
      <alignment horizontal="center" vertical="center" wrapText="1"/>
    </xf>
    <xf numFmtId="165" fontId="1" fillId="0" borderId="18" xfId="0" applyNumberFormat="1" applyFont="1" applyFill="1" applyBorder="1" applyAlignment="1">
      <alignment horizontal="center" vertical="center" wrapText="1"/>
    </xf>
    <xf numFmtId="165" fontId="1" fillId="0" borderId="10" xfId="0" applyNumberFormat="1" applyFont="1" applyFill="1" applyBorder="1" applyAlignment="1">
      <alignment horizontal="center" vertical="center" wrapText="1"/>
    </xf>
    <xf numFmtId="165" fontId="1" fillId="0" borderId="5" xfId="0" applyNumberFormat="1" applyFont="1" applyFill="1" applyBorder="1" applyAlignment="1">
      <alignment horizontal="center" vertical="center" wrapText="1"/>
    </xf>
    <xf numFmtId="165" fontId="1" fillId="0" borderId="17" xfId="0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1" fillId="0" borderId="21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</cellXfs>
  <cellStyles count="2">
    <cellStyle name="Bad" xfId="1" builtinId="2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8"/>
  <sheetViews>
    <sheetView tabSelected="1" zoomScale="110" zoomScaleNormal="110" zoomScaleSheetLayoutView="85" workbookViewId="0">
      <pane xSplit="1" ySplit="4" topLeftCell="B101" activePane="bottomRight" state="frozen"/>
      <selection activeCell="K20" sqref="K20"/>
      <selection pane="topRight" activeCell="B1" sqref="B1"/>
      <selection pane="bottomLeft" activeCell="A5" sqref="A5"/>
      <selection pane="bottomRight" activeCell="L78" sqref="L78"/>
    </sheetView>
  </sheetViews>
  <sheetFormatPr defaultRowHeight="12.75" outlineLevelCol="1" x14ac:dyDescent="0.25"/>
  <cols>
    <col min="1" max="1" width="5.42578125" style="9" customWidth="1"/>
    <col min="2" max="2" width="18" style="9" customWidth="1"/>
    <col min="3" max="3" width="21.85546875" style="9" customWidth="1"/>
    <col min="4" max="4" width="13.7109375" style="9" customWidth="1"/>
    <col min="5" max="5" width="14.7109375" style="9" customWidth="1" outlineLevel="1"/>
    <col min="6" max="6" width="14" style="9" customWidth="1" outlineLevel="1"/>
    <col min="7" max="7" width="12.7109375" style="9" customWidth="1" outlineLevel="1"/>
    <col min="8" max="8" width="15" style="9" customWidth="1" outlineLevel="1"/>
    <col min="9" max="9" width="9.7109375" style="9" customWidth="1"/>
    <col min="10" max="10" width="16.28515625" style="9" customWidth="1"/>
    <col min="11" max="12" width="13.85546875" style="9" customWidth="1"/>
    <col min="13" max="13" width="12.7109375" style="9" customWidth="1"/>
    <col min="14" max="14" width="13.5703125" style="9" customWidth="1"/>
    <col min="15" max="15" width="24.7109375" style="1" customWidth="1"/>
    <col min="16" max="16" width="13.140625" style="1" bestFit="1" customWidth="1"/>
    <col min="17" max="17" width="12.5703125" style="1" bestFit="1" customWidth="1"/>
    <col min="18" max="18" width="14.7109375" style="1" customWidth="1"/>
    <col min="19" max="20" width="12.5703125" style="1" bestFit="1" customWidth="1"/>
    <col min="21" max="21" width="13.42578125" style="1" customWidth="1"/>
    <col min="22" max="16384" width="9.140625" style="1"/>
  </cols>
  <sheetData>
    <row r="1" spans="1:26" ht="22.5" customHeight="1" thickBot="1" x14ac:dyDescent="0.3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26" s="2" customFormat="1" ht="61.5" customHeight="1" x14ac:dyDescent="0.25">
      <c r="A2" s="65" t="s">
        <v>1</v>
      </c>
      <c r="B2" s="67" t="s">
        <v>2</v>
      </c>
      <c r="C2" s="67" t="s">
        <v>3</v>
      </c>
      <c r="D2" s="67" t="s">
        <v>4</v>
      </c>
      <c r="E2" s="50" t="s">
        <v>5</v>
      </c>
      <c r="F2" s="51"/>
      <c r="G2" s="51"/>
      <c r="H2" s="69"/>
      <c r="I2" s="67" t="s">
        <v>6</v>
      </c>
      <c r="J2" s="67" t="s">
        <v>7</v>
      </c>
      <c r="K2" s="50" t="s">
        <v>8</v>
      </c>
      <c r="L2" s="51"/>
      <c r="M2" s="51"/>
      <c r="N2" s="52"/>
    </row>
    <row r="3" spans="1:26" s="2" customFormat="1" ht="36.75" customHeight="1" x14ac:dyDescent="0.25">
      <c r="A3" s="66"/>
      <c r="B3" s="68"/>
      <c r="C3" s="68"/>
      <c r="D3" s="68"/>
      <c r="E3" s="3" t="s">
        <v>9</v>
      </c>
      <c r="F3" s="3" t="s">
        <v>10</v>
      </c>
      <c r="G3" s="3" t="s">
        <v>11</v>
      </c>
      <c r="H3" s="3" t="s">
        <v>12</v>
      </c>
      <c r="I3" s="68"/>
      <c r="J3" s="68"/>
      <c r="K3" s="3" t="s">
        <v>9</v>
      </c>
      <c r="L3" s="3" t="s">
        <v>10</v>
      </c>
      <c r="M3" s="3" t="s">
        <v>11</v>
      </c>
      <c r="N3" s="4" t="s">
        <v>12</v>
      </c>
      <c r="O3" s="2" t="s">
        <v>50</v>
      </c>
    </row>
    <row r="4" spans="1:26" s="8" customFormat="1" ht="13.5" thickBot="1" x14ac:dyDescent="0.3">
      <c r="A4" s="5">
        <v>1</v>
      </c>
      <c r="B4" s="6">
        <v>2</v>
      </c>
      <c r="C4" s="6">
        <v>3</v>
      </c>
      <c r="D4" s="6">
        <v>4</v>
      </c>
      <c r="E4" s="6" t="s">
        <v>13</v>
      </c>
      <c r="F4" s="6">
        <v>6</v>
      </c>
      <c r="G4" s="6">
        <v>7</v>
      </c>
      <c r="H4" s="6">
        <v>8</v>
      </c>
      <c r="I4" s="6">
        <v>9</v>
      </c>
      <c r="J4" s="6">
        <v>10</v>
      </c>
      <c r="K4" s="6" t="s">
        <v>14</v>
      </c>
      <c r="L4" s="6">
        <v>12</v>
      </c>
      <c r="M4" s="6">
        <v>13</v>
      </c>
      <c r="N4" s="7">
        <v>14</v>
      </c>
      <c r="S4" s="8">
        <f>SUM('2019_03'!$L$4:$R$4)</f>
        <v>39</v>
      </c>
    </row>
    <row r="5" spans="1:26" x14ac:dyDescent="0.25">
      <c r="A5" s="53">
        <v>1</v>
      </c>
      <c r="B5" s="62" t="s">
        <v>15</v>
      </c>
      <c r="C5" s="62" t="s">
        <v>16</v>
      </c>
      <c r="D5" s="62" t="s">
        <v>17</v>
      </c>
      <c r="E5" s="59">
        <f>F5+G5</f>
        <v>79645505</v>
      </c>
      <c r="F5" s="59">
        <v>79645505</v>
      </c>
      <c r="G5" s="59">
        <v>0</v>
      </c>
      <c r="H5" s="56">
        <v>19166031</v>
      </c>
      <c r="I5" s="42" t="s">
        <v>18</v>
      </c>
      <c r="J5" s="42"/>
      <c r="K5" s="10">
        <f t="shared" ref="K5:K69" si="0">SUM(L5:N5)</f>
        <v>79645505</v>
      </c>
      <c r="L5" s="10">
        <v>79645505</v>
      </c>
      <c r="M5" s="10">
        <v>0</v>
      </c>
      <c r="N5" s="11">
        <v>0</v>
      </c>
      <c r="O5" s="12"/>
      <c r="S5" s="1">
        <f>SUM('2019_03'!$L$4:$R$4)</f>
        <v>39</v>
      </c>
    </row>
    <row r="6" spans="1:26" x14ac:dyDescent="0.25">
      <c r="A6" s="54"/>
      <c r="B6" s="63"/>
      <c r="C6" s="63"/>
      <c r="D6" s="63"/>
      <c r="E6" s="60"/>
      <c r="F6" s="60"/>
      <c r="G6" s="60"/>
      <c r="H6" s="57"/>
      <c r="I6" s="48" t="s">
        <v>19</v>
      </c>
      <c r="J6" s="48"/>
      <c r="K6" s="13">
        <f t="shared" si="0"/>
        <v>0</v>
      </c>
      <c r="L6" s="13">
        <v>0</v>
      </c>
      <c r="M6" s="13">
        <v>0</v>
      </c>
      <c r="N6" s="14">
        <v>0</v>
      </c>
      <c r="S6" s="1">
        <f>SUM('2019_03'!$L$4:$R$4)</f>
        <v>39</v>
      </c>
    </row>
    <row r="7" spans="1:26" x14ac:dyDescent="0.25">
      <c r="A7" s="54"/>
      <c r="B7" s="63"/>
      <c r="C7" s="63"/>
      <c r="D7" s="63"/>
      <c r="E7" s="60"/>
      <c r="F7" s="60"/>
      <c r="G7" s="60"/>
      <c r="H7" s="57"/>
      <c r="I7" s="15" t="s">
        <v>20</v>
      </c>
      <c r="J7" s="16" t="s">
        <v>23</v>
      </c>
      <c r="K7" s="17">
        <f t="shared" si="0"/>
        <v>0</v>
      </c>
      <c r="L7" s="17">
        <v>0</v>
      </c>
      <c r="M7" s="17">
        <v>0</v>
      </c>
      <c r="N7" s="18">
        <v>0</v>
      </c>
      <c r="S7" s="1">
        <f>SUM('2019_03'!$L$4:$R$4)</f>
        <v>39</v>
      </c>
    </row>
    <row r="8" spans="1:26" x14ac:dyDescent="0.25">
      <c r="A8" s="54"/>
      <c r="B8" s="63"/>
      <c r="C8" s="63"/>
      <c r="D8" s="63"/>
      <c r="E8" s="60"/>
      <c r="F8" s="60"/>
      <c r="G8" s="60"/>
      <c r="H8" s="57"/>
      <c r="I8" s="15" t="s">
        <v>21</v>
      </c>
      <c r="J8" s="16" t="s">
        <v>53</v>
      </c>
      <c r="K8" s="17">
        <f t="shared" si="0"/>
        <v>0</v>
      </c>
      <c r="L8" s="17">
        <v>0</v>
      </c>
      <c r="M8" s="17">
        <v>0</v>
      </c>
      <c r="N8" s="18">
        <v>0</v>
      </c>
      <c r="S8" s="1">
        <f>SUM('2019_03'!$L$4:$R$4)</f>
        <v>39</v>
      </c>
    </row>
    <row r="9" spans="1:26" x14ac:dyDescent="0.25">
      <c r="A9" s="54"/>
      <c r="B9" s="63"/>
      <c r="C9" s="63"/>
      <c r="D9" s="63"/>
      <c r="E9" s="60"/>
      <c r="F9" s="60"/>
      <c r="G9" s="60"/>
      <c r="H9" s="57"/>
      <c r="I9" s="15" t="s">
        <v>22</v>
      </c>
      <c r="J9" s="16" t="s">
        <v>61</v>
      </c>
      <c r="K9" s="17">
        <f t="shared" si="0"/>
        <v>0</v>
      </c>
      <c r="L9" s="17">
        <v>0</v>
      </c>
      <c r="M9" s="17">
        <v>0</v>
      </c>
      <c r="N9" s="18">
        <v>0</v>
      </c>
      <c r="S9" s="1">
        <f>SUM('2019_03'!$L$4:$R$4)</f>
        <v>39</v>
      </c>
    </row>
    <row r="10" spans="1:26" ht="13.5" thickBot="1" x14ac:dyDescent="0.3">
      <c r="A10" s="55"/>
      <c r="B10" s="64"/>
      <c r="C10" s="64"/>
      <c r="D10" s="64"/>
      <c r="E10" s="61"/>
      <c r="F10" s="61"/>
      <c r="G10" s="61"/>
      <c r="H10" s="58"/>
      <c r="I10" s="49" t="s">
        <v>24</v>
      </c>
      <c r="J10" s="49"/>
      <c r="K10" s="19">
        <f t="shared" si="0"/>
        <v>0</v>
      </c>
      <c r="L10" s="19">
        <v>0</v>
      </c>
      <c r="M10" s="19">
        <v>0</v>
      </c>
      <c r="N10" s="20">
        <v>0</v>
      </c>
      <c r="S10" s="1">
        <f>SUM('2019_03'!$L$4:$R$4)</f>
        <v>39</v>
      </c>
    </row>
    <row r="11" spans="1:26" ht="12.75" customHeight="1" x14ac:dyDescent="0.25">
      <c r="A11" s="53">
        <v>2</v>
      </c>
      <c r="B11" s="62" t="s">
        <v>25</v>
      </c>
      <c r="C11" s="62" t="s">
        <v>26</v>
      </c>
      <c r="D11" s="62" t="s">
        <v>27</v>
      </c>
      <c r="E11" s="59">
        <f>F11+G11</f>
        <v>4369152</v>
      </c>
      <c r="F11" s="59">
        <v>4369152</v>
      </c>
      <c r="G11" s="59">
        <v>0</v>
      </c>
      <c r="H11" s="56">
        <v>0</v>
      </c>
      <c r="I11" s="42" t="s">
        <v>18</v>
      </c>
      <c r="J11" s="42"/>
      <c r="K11" s="10">
        <f>SUM(L11:N11)</f>
        <v>4369151.9000000004</v>
      </c>
      <c r="L11" s="10">
        <v>4369151.9000000004</v>
      </c>
      <c r="M11" s="10">
        <v>0</v>
      </c>
      <c r="N11" s="11">
        <v>0</v>
      </c>
      <c r="S11" s="1">
        <f>SUM('2019_03'!$L$4:$R$4)</f>
        <v>39</v>
      </c>
    </row>
    <row r="12" spans="1:26" x14ac:dyDescent="0.25">
      <c r="A12" s="54"/>
      <c r="B12" s="63"/>
      <c r="C12" s="63"/>
      <c r="D12" s="63"/>
      <c r="E12" s="60"/>
      <c r="F12" s="60"/>
      <c r="G12" s="60"/>
      <c r="H12" s="57"/>
      <c r="I12" s="48" t="s">
        <v>19</v>
      </c>
      <c r="J12" s="48"/>
      <c r="K12" s="13">
        <v>0</v>
      </c>
      <c r="L12" s="13">
        <v>0</v>
      </c>
      <c r="M12" s="13">
        <f>SUM(M13:M15)</f>
        <v>0</v>
      </c>
      <c r="N12" s="14">
        <f>SUM(N13:N15)</f>
        <v>0</v>
      </c>
    </row>
    <row r="13" spans="1:26" ht="12.75" customHeight="1" x14ac:dyDescent="0.25">
      <c r="A13" s="54"/>
      <c r="B13" s="63"/>
      <c r="C13" s="63"/>
      <c r="D13" s="63"/>
      <c r="E13" s="60"/>
      <c r="F13" s="60"/>
      <c r="G13" s="60"/>
      <c r="H13" s="57"/>
      <c r="I13" s="15" t="s">
        <v>20</v>
      </c>
      <c r="J13" s="16" t="s">
        <v>54</v>
      </c>
      <c r="K13" s="17">
        <v>0</v>
      </c>
      <c r="L13" s="17">
        <v>0</v>
      </c>
      <c r="M13" s="17">
        <v>0</v>
      </c>
      <c r="N13" s="18">
        <v>0</v>
      </c>
    </row>
    <row r="14" spans="1:26" x14ac:dyDescent="0.25">
      <c r="A14" s="54"/>
      <c r="B14" s="63"/>
      <c r="C14" s="63"/>
      <c r="D14" s="63"/>
      <c r="E14" s="60"/>
      <c r="F14" s="60"/>
      <c r="G14" s="60"/>
      <c r="H14" s="57"/>
      <c r="I14" s="15" t="s">
        <v>21</v>
      </c>
      <c r="J14" s="16" t="s">
        <v>53</v>
      </c>
      <c r="K14" s="17">
        <f t="shared" si="0"/>
        <v>0</v>
      </c>
      <c r="L14" s="17">
        <v>0</v>
      </c>
      <c r="M14" s="17">
        <v>0</v>
      </c>
      <c r="N14" s="18">
        <v>0</v>
      </c>
    </row>
    <row r="15" spans="1:26" x14ac:dyDescent="0.25">
      <c r="A15" s="54"/>
      <c r="B15" s="63"/>
      <c r="C15" s="63"/>
      <c r="D15" s="63"/>
      <c r="E15" s="60"/>
      <c r="F15" s="60"/>
      <c r="G15" s="60"/>
      <c r="H15" s="57"/>
      <c r="I15" s="15" t="s">
        <v>22</v>
      </c>
      <c r="J15" s="16" t="s">
        <v>61</v>
      </c>
      <c r="K15" s="17">
        <f t="shared" si="0"/>
        <v>0</v>
      </c>
      <c r="L15" s="17">
        <v>0</v>
      </c>
      <c r="M15" s="17">
        <v>0</v>
      </c>
      <c r="N15" s="18">
        <v>0</v>
      </c>
    </row>
    <row r="16" spans="1:26" ht="13.5" thickBot="1" x14ac:dyDescent="0.3">
      <c r="A16" s="55"/>
      <c r="B16" s="64"/>
      <c r="C16" s="64"/>
      <c r="D16" s="64"/>
      <c r="E16" s="61"/>
      <c r="F16" s="61"/>
      <c r="G16" s="61"/>
      <c r="H16" s="58"/>
      <c r="I16" s="49" t="s">
        <v>24</v>
      </c>
      <c r="J16" s="49"/>
      <c r="K16" s="19">
        <f t="shared" si="0"/>
        <v>9.999999962747097E-2</v>
      </c>
      <c r="L16" s="19">
        <f>F11-L11-L12</f>
        <v>9.999999962747097E-2</v>
      </c>
      <c r="M16" s="19">
        <f>G11-M11-M12</f>
        <v>0</v>
      </c>
      <c r="N16" s="20">
        <f>H11-N12-N11</f>
        <v>0</v>
      </c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2.75" customHeight="1" x14ac:dyDescent="0.25">
      <c r="A17" s="53">
        <v>3</v>
      </c>
      <c r="B17" s="62" t="s">
        <v>28</v>
      </c>
      <c r="C17" s="62" t="s">
        <v>29</v>
      </c>
      <c r="D17" s="62" t="s">
        <v>30</v>
      </c>
      <c r="E17" s="59">
        <f>F17+G17</f>
        <v>96455036</v>
      </c>
      <c r="F17" s="59">
        <v>96455036</v>
      </c>
      <c r="G17" s="59">
        <v>0</v>
      </c>
      <c r="H17" s="59">
        <v>96455036</v>
      </c>
      <c r="I17" s="71" t="s">
        <v>18</v>
      </c>
      <c r="J17" s="72"/>
      <c r="K17" s="22">
        <f>SUM(L17:N17)</f>
        <v>206648215.06999999</v>
      </c>
      <c r="L17" s="10">
        <v>103262980</v>
      </c>
      <c r="M17" s="10">
        <v>0</v>
      </c>
      <c r="N17" s="11">
        <v>103385235.06999999</v>
      </c>
      <c r="P17" s="23"/>
      <c r="Q17" s="23"/>
      <c r="R17" s="24"/>
      <c r="S17" s="24"/>
      <c r="T17" s="25"/>
      <c r="U17" s="24"/>
      <c r="V17" s="21"/>
      <c r="W17" s="21"/>
      <c r="X17" s="21"/>
      <c r="Y17" s="21"/>
      <c r="Z17" s="21"/>
    </row>
    <row r="18" spans="1:26" ht="12.75" customHeight="1" x14ac:dyDescent="0.25">
      <c r="A18" s="54"/>
      <c r="B18" s="63"/>
      <c r="C18" s="63"/>
      <c r="D18" s="63"/>
      <c r="E18" s="60"/>
      <c r="F18" s="60"/>
      <c r="G18" s="60"/>
      <c r="H18" s="60"/>
      <c r="I18" s="73" t="s">
        <v>19</v>
      </c>
      <c r="J18" s="74"/>
      <c r="K18" s="13">
        <f>K19+K20+K21</f>
        <v>0</v>
      </c>
      <c r="L18" s="13">
        <v>0</v>
      </c>
      <c r="M18" s="13">
        <f>SUM(M19:M21)</f>
        <v>0</v>
      </c>
      <c r="N18" s="26">
        <v>0</v>
      </c>
      <c r="P18" s="23"/>
      <c r="Q18" s="23"/>
      <c r="R18" s="24"/>
      <c r="S18" s="24"/>
      <c r="T18" s="25"/>
      <c r="U18" s="24"/>
      <c r="V18" s="21"/>
      <c r="W18" s="21"/>
      <c r="X18" s="21"/>
      <c r="Y18" s="21"/>
      <c r="Z18" s="21"/>
    </row>
    <row r="19" spans="1:26" ht="12.75" customHeight="1" x14ac:dyDescent="0.25">
      <c r="A19" s="54"/>
      <c r="B19" s="63"/>
      <c r="C19" s="63"/>
      <c r="D19" s="63"/>
      <c r="E19" s="60"/>
      <c r="F19" s="60"/>
      <c r="G19" s="60"/>
      <c r="H19" s="60"/>
      <c r="I19" s="27" t="s">
        <v>20</v>
      </c>
      <c r="J19" s="16" t="s">
        <v>23</v>
      </c>
      <c r="K19" s="28">
        <f>L19+M19+N19</f>
        <v>0</v>
      </c>
      <c r="L19" s="17">
        <v>0</v>
      </c>
      <c r="M19" s="17">
        <v>0</v>
      </c>
      <c r="N19" s="18">
        <v>0</v>
      </c>
      <c r="P19" s="23"/>
      <c r="Q19" s="23"/>
      <c r="R19" s="24"/>
      <c r="S19" s="24"/>
      <c r="T19" s="25"/>
      <c r="U19" s="24"/>
      <c r="V19" s="21"/>
      <c r="W19" s="21"/>
      <c r="X19" s="21"/>
      <c r="Y19" s="21"/>
      <c r="Z19" s="21"/>
    </row>
    <row r="20" spans="1:26" ht="12.75" customHeight="1" x14ac:dyDescent="0.25">
      <c r="A20" s="54"/>
      <c r="B20" s="63"/>
      <c r="C20" s="63"/>
      <c r="D20" s="63"/>
      <c r="E20" s="60"/>
      <c r="F20" s="60"/>
      <c r="G20" s="60"/>
      <c r="H20" s="60"/>
      <c r="I20" s="27" t="s">
        <v>21</v>
      </c>
      <c r="J20" s="16" t="s">
        <v>53</v>
      </c>
      <c r="K20" s="28">
        <f>L20+M20+N20</f>
        <v>0</v>
      </c>
      <c r="L20" s="28">
        <v>0</v>
      </c>
      <c r="M20" s="28">
        <v>0</v>
      </c>
      <c r="N20" s="29">
        <v>0</v>
      </c>
      <c r="P20" s="23"/>
      <c r="Q20" s="23"/>
      <c r="R20" s="24"/>
      <c r="S20" s="24"/>
      <c r="T20" s="25"/>
      <c r="U20" s="24"/>
      <c r="V20" s="21"/>
      <c r="W20" s="21"/>
      <c r="X20" s="21"/>
      <c r="Y20" s="21"/>
      <c r="Z20" s="21"/>
    </row>
    <row r="21" spans="1:26" ht="12.75" customHeight="1" x14ac:dyDescent="0.25">
      <c r="A21" s="54"/>
      <c r="B21" s="63"/>
      <c r="C21" s="63"/>
      <c r="D21" s="63"/>
      <c r="E21" s="60"/>
      <c r="F21" s="60"/>
      <c r="G21" s="60"/>
      <c r="H21" s="60"/>
      <c r="I21" s="27" t="s">
        <v>22</v>
      </c>
      <c r="J21" s="16" t="s">
        <v>61</v>
      </c>
      <c r="K21" s="28">
        <f>L21+M21+N21</f>
        <v>0</v>
      </c>
      <c r="L21" s="28">
        <v>0</v>
      </c>
      <c r="M21" s="28">
        <v>0</v>
      </c>
      <c r="N21" s="29">
        <v>0</v>
      </c>
      <c r="P21" s="23"/>
      <c r="Q21" s="23"/>
      <c r="R21" s="24"/>
      <c r="S21" s="24"/>
      <c r="T21" s="25"/>
      <c r="U21" s="24"/>
      <c r="V21" s="21"/>
      <c r="W21" s="21"/>
      <c r="X21" s="21"/>
      <c r="Y21" s="21"/>
      <c r="Z21" s="21"/>
    </row>
    <row r="22" spans="1:26" ht="12.75" customHeight="1" thickBot="1" x14ac:dyDescent="0.3">
      <c r="A22" s="55"/>
      <c r="B22" s="64"/>
      <c r="C22" s="64"/>
      <c r="D22" s="64"/>
      <c r="E22" s="61"/>
      <c r="F22" s="61"/>
      <c r="G22" s="61"/>
      <c r="H22" s="61"/>
      <c r="I22" s="75" t="s">
        <v>24</v>
      </c>
      <c r="J22" s="76"/>
      <c r="K22" s="19">
        <f>SUM(L22:N22)</f>
        <v>0</v>
      </c>
      <c r="L22" s="31">
        <f>IF((F17-L17-18630744-17700000)&lt;0, 0, (F17-L17-18630744-17700000))</f>
        <v>0</v>
      </c>
      <c r="M22" s="19">
        <v>0</v>
      </c>
      <c r="N22" s="20">
        <v>0</v>
      </c>
      <c r="P22" s="23"/>
      <c r="Q22" s="23"/>
      <c r="R22" s="24"/>
      <c r="S22" s="24"/>
      <c r="T22" s="25"/>
      <c r="U22" s="24"/>
      <c r="V22" s="21"/>
      <c r="W22" s="21"/>
      <c r="X22" s="21"/>
      <c r="Y22" s="21"/>
      <c r="Z22" s="21"/>
    </row>
    <row r="23" spans="1:26" ht="12.75" customHeight="1" x14ac:dyDescent="0.25">
      <c r="A23" s="53">
        <v>4</v>
      </c>
      <c r="B23" s="82" t="s">
        <v>31</v>
      </c>
      <c r="C23" s="62" t="s">
        <v>49</v>
      </c>
      <c r="D23" s="62" t="s">
        <v>30</v>
      </c>
      <c r="E23" s="59">
        <f>F23+G23</f>
        <v>10754597</v>
      </c>
      <c r="F23" s="59">
        <v>10754597</v>
      </c>
      <c r="G23" s="59">
        <v>0</v>
      </c>
      <c r="H23" s="56">
        <v>4607310</v>
      </c>
      <c r="I23" s="42" t="s">
        <v>18</v>
      </c>
      <c r="J23" s="42"/>
      <c r="K23" s="10">
        <f>SUM(L23:N23)</f>
        <v>17931539.130000003</v>
      </c>
      <c r="L23" s="10">
        <v>10758923.130000001</v>
      </c>
      <c r="M23" s="10">
        <v>0</v>
      </c>
      <c r="N23" s="11">
        <v>7172616</v>
      </c>
      <c r="O23" s="77"/>
    </row>
    <row r="24" spans="1:26" ht="12.75" customHeight="1" x14ac:dyDescent="0.25">
      <c r="A24" s="54"/>
      <c r="B24" s="83"/>
      <c r="C24" s="63"/>
      <c r="D24" s="63"/>
      <c r="E24" s="60"/>
      <c r="F24" s="60"/>
      <c r="G24" s="60"/>
      <c r="H24" s="57"/>
      <c r="I24" s="48" t="s">
        <v>19</v>
      </c>
      <c r="J24" s="48"/>
      <c r="K24" s="13">
        <f>SUM(L24:N24)</f>
        <v>0</v>
      </c>
      <c r="L24" s="13">
        <f>L25+L26+L27</f>
        <v>0</v>
      </c>
      <c r="M24" s="13">
        <f>M25+M26+M27</f>
        <v>0</v>
      </c>
      <c r="N24" s="14">
        <f>N25+N26+N27</f>
        <v>0</v>
      </c>
      <c r="O24" s="77"/>
    </row>
    <row r="25" spans="1:26" ht="12.75" customHeight="1" x14ac:dyDescent="0.25">
      <c r="A25" s="54"/>
      <c r="B25" s="83"/>
      <c r="C25" s="63"/>
      <c r="D25" s="63"/>
      <c r="E25" s="60"/>
      <c r="F25" s="60"/>
      <c r="G25" s="60"/>
      <c r="H25" s="57"/>
      <c r="I25" s="15" t="s">
        <v>20</v>
      </c>
      <c r="J25" s="16" t="s">
        <v>23</v>
      </c>
      <c r="K25" s="17">
        <f t="shared" si="0"/>
        <v>0</v>
      </c>
      <c r="L25" s="17">
        <v>0</v>
      </c>
      <c r="M25" s="17">
        <v>0</v>
      </c>
      <c r="N25" s="18">
        <v>0</v>
      </c>
      <c r="O25" s="77"/>
    </row>
    <row r="26" spans="1:26" ht="12.75" customHeight="1" x14ac:dyDescent="0.25">
      <c r="A26" s="54"/>
      <c r="B26" s="83"/>
      <c r="C26" s="63"/>
      <c r="D26" s="63"/>
      <c r="E26" s="60"/>
      <c r="F26" s="60"/>
      <c r="G26" s="60"/>
      <c r="H26" s="57"/>
      <c r="I26" s="15" t="s">
        <v>21</v>
      </c>
      <c r="J26" s="16" t="s">
        <v>62</v>
      </c>
      <c r="K26" s="17">
        <f t="shared" si="0"/>
        <v>0</v>
      </c>
      <c r="L26" s="17">
        <v>0</v>
      </c>
      <c r="M26" s="17">
        <v>0</v>
      </c>
      <c r="N26" s="30">
        <v>0</v>
      </c>
      <c r="O26" s="77"/>
    </row>
    <row r="27" spans="1:26" ht="12.75" customHeight="1" x14ac:dyDescent="0.25">
      <c r="A27" s="54"/>
      <c r="B27" s="83"/>
      <c r="C27" s="63"/>
      <c r="D27" s="63"/>
      <c r="E27" s="60"/>
      <c r="F27" s="60"/>
      <c r="G27" s="60"/>
      <c r="H27" s="57"/>
      <c r="I27" s="15" t="s">
        <v>22</v>
      </c>
      <c r="J27" s="16" t="s">
        <v>61</v>
      </c>
      <c r="K27" s="17">
        <f t="shared" si="0"/>
        <v>0</v>
      </c>
      <c r="L27" s="17">
        <v>0</v>
      </c>
      <c r="M27" s="17">
        <v>0</v>
      </c>
      <c r="N27" s="18">
        <v>0</v>
      </c>
      <c r="O27" s="77"/>
    </row>
    <row r="28" spans="1:26" ht="12.75" customHeight="1" thickBot="1" x14ac:dyDescent="0.3">
      <c r="A28" s="55"/>
      <c r="B28" s="84"/>
      <c r="C28" s="64"/>
      <c r="D28" s="64"/>
      <c r="E28" s="61"/>
      <c r="F28" s="61"/>
      <c r="G28" s="61"/>
      <c r="H28" s="58"/>
      <c r="I28" s="49" t="s">
        <v>24</v>
      </c>
      <c r="J28" s="49"/>
      <c r="K28" s="19">
        <v>0</v>
      </c>
      <c r="L28" s="19">
        <v>0</v>
      </c>
      <c r="M28" s="31">
        <v>0</v>
      </c>
      <c r="N28" s="20">
        <v>0</v>
      </c>
      <c r="O28" s="77"/>
    </row>
    <row r="29" spans="1:26" ht="12.75" customHeight="1" x14ac:dyDescent="0.25">
      <c r="A29" s="54">
        <v>5</v>
      </c>
      <c r="B29" s="63" t="s">
        <v>32</v>
      </c>
      <c r="C29" s="63" t="s">
        <v>33</v>
      </c>
      <c r="D29" s="63" t="s">
        <v>30</v>
      </c>
      <c r="E29" s="60">
        <f>F29+G29</f>
        <v>8437245</v>
      </c>
      <c r="F29" s="60">
        <v>8437245</v>
      </c>
      <c r="G29" s="60">
        <v>0</v>
      </c>
      <c r="H29" s="57">
        <v>3500000</v>
      </c>
      <c r="I29" s="78" t="s">
        <v>18</v>
      </c>
      <c r="J29" s="79"/>
      <c r="K29" s="32">
        <f t="shared" si="0"/>
        <v>24610264</v>
      </c>
      <c r="L29" s="32">
        <v>16117478</v>
      </c>
      <c r="M29" s="32">
        <v>0</v>
      </c>
      <c r="N29" s="33">
        <v>8492786</v>
      </c>
    </row>
    <row r="30" spans="1:26" ht="12.75" customHeight="1" x14ac:dyDescent="0.25">
      <c r="A30" s="54"/>
      <c r="B30" s="63"/>
      <c r="C30" s="63"/>
      <c r="D30" s="63"/>
      <c r="E30" s="60"/>
      <c r="F30" s="60"/>
      <c r="G30" s="60"/>
      <c r="H30" s="57"/>
      <c r="I30" s="48" t="s">
        <v>19</v>
      </c>
      <c r="J30" s="48"/>
      <c r="K30" s="13">
        <f t="shared" si="0"/>
        <v>0</v>
      </c>
      <c r="L30" s="13">
        <f>L31+L32+L33</f>
        <v>0</v>
      </c>
      <c r="M30" s="13">
        <v>0</v>
      </c>
      <c r="N30" s="14">
        <f>N31+N32+N33</f>
        <v>0</v>
      </c>
    </row>
    <row r="31" spans="1:26" ht="12.75" customHeight="1" x14ac:dyDescent="0.25">
      <c r="A31" s="54"/>
      <c r="B31" s="63"/>
      <c r="C31" s="63"/>
      <c r="D31" s="63"/>
      <c r="E31" s="60"/>
      <c r="F31" s="60"/>
      <c r="G31" s="60"/>
      <c r="H31" s="57"/>
      <c r="I31" s="15" t="s">
        <v>20</v>
      </c>
      <c r="J31" s="16" t="s">
        <v>23</v>
      </c>
      <c r="K31" s="17">
        <f t="shared" si="0"/>
        <v>0</v>
      </c>
      <c r="L31" s="17">
        <v>0</v>
      </c>
      <c r="M31" s="17">
        <v>0</v>
      </c>
      <c r="N31" s="18">
        <v>0</v>
      </c>
    </row>
    <row r="32" spans="1:26" ht="12.75" customHeight="1" x14ac:dyDescent="0.25">
      <c r="A32" s="54"/>
      <c r="B32" s="63"/>
      <c r="C32" s="63"/>
      <c r="D32" s="63"/>
      <c r="E32" s="60"/>
      <c r="F32" s="60"/>
      <c r="G32" s="60"/>
      <c r="H32" s="57"/>
      <c r="I32" s="15" t="s">
        <v>21</v>
      </c>
      <c r="J32" s="16" t="s">
        <v>53</v>
      </c>
      <c r="K32" s="28">
        <f t="shared" si="0"/>
        <v>0</v>
      </c>
      <c r="L32" s="17"/>
      <c r="M32" s="28">
        <v>0</v>
      </c>
      <c r="N32" s="18">
        <v>0</v>
      </c>
    </row>
    <row r="33" spans="1:17" ht="12.75" customHeight="1" x14ac:dyDescent="0.25">
      <c r="A33" s="54"/>
      <c r="B33" s="63"/>
      <c r="C33" s="63"/>
      <c r="D33" s="63"/>
      <c r="E33" s="60"/>
      <c r="F33" s="60"/>
      <c r="G33" s="60"/>
      <c r="H33" s="57"/>
      <c r="I33" s="15" t="s">
        <v>22</v>
      </c>
      <c r="J33" s="16" t="s">
        <v>61</v>
      </c>
      <c r="K33" s="17">
        <f t="shared" si="0"/>
        <v>0</v>
      </c>
      <c r="L33" s="17">
        <v>0</v>
      </c>
      <c r="M33" s="17">
        <v>0</v>
      </c>
      <c r="N33" s="18">
        <v>0</v>
      </c>
    </row>
    <row r="34" spans="1:17" ht="12.75" customHeight="1" thickBot="1" x14ac:dyDescent="0.3">
      <c r="A34" s="55"/>
      <c r="B34" s="64"/>
      <c r="C34" s="64"/>
      <c r="D34" s="64"/>
      <c r="E34" s="61"/>
      <c r="F34" s="61"/>
      <c r="G34" s="61"/>
      <c r="H34" s="57"/>
      <c r="I34" s="80" t="s">
        <v>24</v>
      </c>
      <c r="J34" s="81"/>
      <c r="K34" s="19">
        <f t="shared" si="0"/>
        <v>0</v>
      </c>
      <c r="L34" s="19">
        <v>0</v>
      </c>
      <c r="M34" s="19">
        <v>0</v>
      </c>
      <c r="N34" s="20">
        <v>0</v>
      </c>
    </row>
    <row r="35" spans="1:17" ht="12.75" customHeight="1" x14ac:dyDescent="0.25">
      <c r="A35" s="53">
        <v>6</v>
      </c>
      <c r="B35" s="62" t="s">
        <v>34</v>
      </c>
      <c r="C35" s="62" t="s">
        <v>35</v>
      </c>
      <c r="D35" s="62" t="s">
        <v>27</v>
      </c>
      <c r="E35" s="59">
        <f>F35+G35</f>
        <v>91000000</v>
      </c>
      <c r="F35" s="59">
        <v>91000000</v>
      </c>
      <c r="G35" s="59">
        <v>0</v>
      </c>
      <c r="H35" s="59">
        <v>23000000</v>
      </c>
      <c r="I35" s="71" t="s">
        <v>18</v>
      </c>
      <c r="J35" s="72"/>
      <c r="K35" s="10">
        <f t="shared" si="0"/>
        <v>201908778</v>
      </c>
      <c r="L35" s="10">
        <v>90858950</v>
      </c>
      <c r="M35" s="10">
        <v>0</v>
      </c>
      <c r="N35" s="11">
        <v>111049828</v>
      </c>
      <c r="O35" s="34"/>
      <c r="P35" s="35"/>
    </row>
    <row r="36" spans="1:17" ht="12.75" customHeight="1" x14ac:dyDescent="0.25">
      <c r="A36" s="54"/>
      <c r="B36" s="63"/>
      <c r="C36" s="63"/>
      <c r="D36" s="63"/>
      <c r="E36" s="60"/>
      <c r="F36" s="60"/>
      <c r="G36" s="60"/>
      <c r="H36" s="60"/>
      <c r="I36" s="73" t="s">
        <v>19</v>
      </c>
      <c r="J36" s="74"/>
      <c r="K36" s="13">
        <f t="shared" si="0"/>
        <v>0</v>
      </c>
      <c r="L36" s="13">
        <f>L37+L38+L39</f>
        <v>0</v>
      </c>
      <c r="M36" s="13">
        <f>M37+M38+M39</f>
        <v>0</v>
      </c>
      <c r="N36" s="14">
        <f>N37+N38+N39</f>
        <v>0</v>
      </c>
    </row>
    <row r="37" spans="1:17" ht="12.75" customHeight="1" x14ac:dyDescent="0.25">
      <c r="A37" s="54"/>
      <c r="B37" s="63"/>
      <c r="C37" s="63"/>
      <c r="D37" s="63"/>
      <c r="E37" s="60"/>
      <c r="F37" s="60"/>
      <c r="G37" s="60"/>
      <c r="H37" s="60"/>
      <c r="I37" s="15" t="s">
        <v>20</v>
      </c>
      <c r="J37" s="16" t="s">
        <v>54</v>
      </c>
      <c r="K37" s="17">
        <f t="shared" si="0"/>
        <v>0</v>
      </c>
      <c r="L37" s="17">
        <v>0</v>
      </c>
      <c r="M37" s="17">
        <v>0</v>
      </c>
      <c r="N37" s="18">
        <v>0</v>
      </c>
      <c r="O37" s="12"/>
      <c r="P37" s="35"/>
    </row>
    <row r="38" spans="1:17" ht="12.75" customHeight="1" x14ac:dyDescent="0.25">
      <c r="A38" s="54"/>
      <c r="B38" s="63"/>
      <c r="C38" s="63"/>
      <c r="D38" s="63"/>
      <c r="E38" s="60"/>
      <c r="F38" s="60"/>
      <c r="G38" s="60"/>
      <c r="H38" s="60"/>
      <c r="I38" s="15" t="s">
        <v>21</v>
      </c>
      <c r="J38" s="16" t="s">
        <v>53</v>
      </c>
      <c r="K38" s="17">
        <f t="shared" si="0"/>
        <v>0</v>
      </c>
      <c r="L38" s="17">
        <v>0</v>
      </c>
      <c r="M38" s="17">
        <v>0</v>
      </c>
      <c r="N38" s="18">
        <v>0</v>
      </c>
    </row>
    <row r="39" spans="1:17" ht="12.75" customHeight="1" x14ac:dyDescent="0.25">
      <c r="A39" s="54"/>
      <c r="B39" s="63"/>
      <c r="C39" s="63"/>
      <c r="D39" s="63"/>
      <c r="E39" s="60"/>
      <c r="F39" s="60"/>
      <c r="G39" s="60"/>
      <c r="H39" s="60"/>
      <c r="I39" s="15" t="s">
        <v>22</v>
      </c>
      <c r="J39" s="16" t="s">
        <v>61</v>
      </c>
      <c r="K39" s="17">
        <f t="shared" si="0"/>
        <v>0</v>
      </c>
      <c r="L39" s="17">
        <v>0</v>
      </c>
      <c r="M39" s="17">
        <v>0</v>
      </c>
      <c r="N39" s="18">
        <v>0</v>
      </c>
    </row>
    <row r="40" spans="1:17" ht="12.75" customHeight="1" thickBot="1" x14ac:dyDescent="0.3">
      <c r="A40" s="55"/>
      <c r="B40" s="64"/>
      <c r="C40" s="64"/>
      <c r="D40" s="64"/>
      <c r="E40" s="61"/>
      <c r="F40" s="61"/>
      <c r="G40" s="61"/>
      <c r="H40" s="61"/>
      <c r="I40" s="75" t="s">
        <v>24</v>
      </c>
      <c r="J40" s="76"/>
      <c r="K40" s="19">
        <f t="shared" si="0"/>
        <v>141050</v>
      </c>
      <c r="L40" s="19">
        <f>F35-L35-L36</f>
        <v>141050</v>
      </c>
      <c r="M40" s="19">
        <v>0</v>
      </c>
      <c r="N40" s="20">
        <v>0</v>
      </c>
    </row>
    <row r="41" spans="1:17" ht="12.75" customHeight="1" x14ac:dyDescent="0.25">
      <c r="A41" s="53">
        <v>7</v>
      </c>
      <c r="B41" s="62" t="s">
        <v>36</v>
      </c>
      <c r="C41" s="62" t="s">
        <v>37</v>
      </c>
      <c r="D41" s="62" t="s">
        <v>30</v>
      </c>
      <c r="E41" s="59">
        <f>F41+G41</f>
        <v>40039892</v>
      </c>
      <c r="F41" s="59">
        <v>40039892</v>
      </c>
      <c r="G41" s="59">
        <v>0</v>
      </c>
      <c r="H41" s="56">
        <v>40039892</v>
      </c>
      <c r="I41" s="42" t="s">
        <v>18</v>
      </c>
      <c r="J41" s="42"/>
      <c r="K41" s="10">
        <f t="shared" si="0"/>
        <v>73121966</v>
      </c>
      <c r="L41" s="10">
        <v>36560983</v>
      </c>
      <c r="M41" s="10">
        <v>0</v>
      </c>
      <c r="N41" s="11">
        <v>36560983</v>
      </c>
      <c r="O41" s="12"/>
      <c r="P41" s="12"/>
    </row>
    <row r="42" spans="1:17" ht="12.75" customHeight="1" x14ac:dyDescent="0.25">
      <c r="A42" s="54"/>
      <c r="B42" s="63"/>
      <c r="C42" s="63"/>
      <c r="D42" s="63"/>
      <c r="E42" s="60"/>
      <c r="F42" s="60"/>
      <c r="G42" s="60"/>
      <c r="H42" s="57"/>
      <c r="I42" s="48" t="s">
        <v>19</v>
      </c>
      <c r="J42" s="48"/>
      <c r="K42" s="36">
        <f t="shared" si="0"/>
        <v>7000000</v>
      </c>
      <c r="L42" s="13">
        <f>SUM(L43:L47)</f>
        <v>3500000</v>
      </c>
      <c r="M42" s="13">
        <f>SUM(M43:M47)</f>
        <v>0</v>
      </c>
      <c r="N42" s="14">
        <f>SUM(N43:N47)</f>
        <v>3500000</v>
      </c>
      <c r="O42" s="12"/>
      <c r="Q42" s="12"/>
    </row>
    <row r="43" spans="1:17" ht="12.75" customHeight="1" x14ac:dyDescent="0.25">
      <c r="A43" s="54"/>
      <c r="B43" s="63"/>
      <c r="C43" s="63"/>
      <c r="D43" s="63"/>
      <c r="E43" s="60"/>
      <c r="F43" s="60"/>
      <c r="G43" s="60"/>
      <c r="H43" s="57"/>
      <c r="I43" s="15" t="s">
        <v>20</v>
      </c>
      <c r="J43" s="16" t="s">
        <v>63</v>
      </c>
      <c r="K43" s="32">
        <f>SUM(L43:N43)</f>
        <v>7000000</v>
      </c>
      <c r="L43" s="17">
        <v>3500000</v>
      </c>
      <c r="M43" s="17">
        <v>0</v>
      </c>
      <c r="N43" s="18">
        <v>3500000</v>
      </c>
    </row>
    <row r="44" spans="1:17" ht="12.75" customHeight="1" x14ac:dyDescent="0.25">
      <c r="A44" s="54"/>
      <c r="B44" s="63"/>
      <c r="C44" s="63"/>
      <c r="D44" s="63"/>
      <c r="E44" s="60"/>
      <c r="F44" s="60"/>
      <c r="G44" s="60"/>
      <c r="H44" s="57"/>
      <c r="I44" s="15" t="s">
        <v>21</v>
      </c>
      <c r="J44" s="16" t="s">
        <v>64</v>
      </c>
      <c r="K44" s="32"/>
      <c r="L44" s="17">
        <v>0</v>
      </c>
      <c r="M44" s="17"/>
      <c r="N44" s="18"/>
    </row>
    <row r="45" spans="1:17" ht="12.75" customHeight="1" x14ac:dyDescent="0.25">
      <c r="A45" s="54"/>
      <c r="B45" s="63"/>
      <c r="C45" s="63"/>
      <c r="D45" s="63"/>
      <c r="E45" s="60"/>
      <c r="F45" s="60"/>
      <c r="G45" s="60"/>
      <c r="H45" s="57"/>
      <c r="I45" s="15" t="s">
        <v>22</v>
      </c>
      <c r="J45" s="16" t="s">
        <v>65</v>
      </c>
      <c r="K45" s="32"/>
      <c r="L45" s="17">
        <v>0</v>
      </c>
      <c r="M45" s="17"/>
      <c r="N45" s="18"/>
    </row>
    <row r="46" spans="1:17" x14ac:dyDescent="0.25">
      <c r="A46" s="54"/>
      <c r="B46" s="63"/>
      <c r="C46" s="63"/>
      <c r="D46" s="63"/>
      <c r="E46" s="60"/>
      <c r="F46" s="60"/>
      <c r="G46" s="60"/>
      <c r="H46" s="57"/>
      <c r="I46" s="15" t="s">
        <v>66</v>
      </c>
      <c r="J46" s="16" t="s">
        <v>53</v>
      </c>
      <c r="K46" s="17">
        <f t="shared" si="0"/>
        <v>0</v>
      </c>
      <c r="L46" s="17">
        <v>0</v>
      </c>
      <c r="M46" s="17">
        <v>0</v>
      </c>
      <c r="N46" s="18">
        <v>0</v>
      </c>
    </row>
    <row r="47" spans="1:17" x14ac:dyDescent="0.25">
      <c r="A47" s="54"/>
      <c r="B47" s="63"/>
      <c r="C47" s="63"/>
      <c r="D47" s="63"/>
      <c r="E47" s="60"/>
      <c r="F47" s="60"/>
      <c r="G47" s="60"/>
      <c r="H47" s="57"/>
      <c r="I47" s="15" t="s">
        <v>67</v>
      </c>
      <c r="J47" s="16" t="s">
        <v>61</v>
      </c>
      <c r="K47" s="17">
        <f t="shared" si="0"/>
        <v>0</v>
      </c>
      <c r="L47" s="17">
        <v>0</v>
      </c>
      <c r="M47" s="17">
        <v>0</v>
      </c>
      <c r="N47" s="18">
        <v>0</v>
      </c>
    </row>
    <row r="48" spans="1:17" ht="12.75" customHeight="1" thickBot="1" x14ac:dyDescent="0.3">
      <c r="A48" s="55"/>
      <c r="B48" s="64"/>
      <c r="C48" s="64"/>
      <c r="D48" s="64"/>
      <c r="E48" s="61"/>
      <c r="F48" s="61"/>
      <c r="G48" s="61"/>
      <c r="H48" s="58"/>
      <c r="I48" s="49" t="s">
        <v>24</v>
      </c>
      <c r="J48" s="49"/>
      <c r="K48" s="19">
        <v>0</v>
      </c>
      <c r="L48" s="19">
        <v>0</v>
      </c>
      <c r="M48" s="19">
        <v>0</v>
      </c>
      <c r="N48" s="20">
        <v>0</v>
      </c>
      <c r="O48" s="37"/>
    </row>
    <row r="49" spans="1:15" ht="12" customHeight="1" x14ac:dyDescent="0.25">
      <c r="A49" s="53">
        <v>8</v>
      </c>
      <c r="B49" s="62" t="s">
        <v>38</v>
      </c>
      <c r="C49" s="62" t="s">
        <v>39</v>
      </c>
      <c r="D49" s="62" t="s">
        <v>27</v>
      </c>
      <c r="E49" s="59">
        <f>F49+G49</f>
        <v>56639944</v>
      </c>
      <c r="F49" s="59">
        <v>56639944</v>
      </c>
      <c r="G49" s="59">
        <v>0</v>
      </c>
      <c r="H49" s="56">
        <v>56639944</v>
      </c>
      <c r="I49" s="42" t="s">
        <v>18</v>
      </c>
      <c r="J49" s="42"/>
      <c r="K49" s="10">
        <f t="shared" si="0"/>
        <v>113892335</v>
      </c>
      <c r="L49" s="10">
        <v>52995540</v>
      </c>
      <c r="M49" s="10">
        <v>0</v>
      </c>
      <c r="N49" s="11">
        <v>60896795</v>
      </c>
    </row>
    <row r="50" spans="1:15" ht="12.75" customHeight="1" x14ac:dyDescent="0.25">
      <c r="A50" s="54"/>
      <c r="B50" s="63"/>
      <c r="C50" s="63"/>
      <c r="D50" s="63"/>
      <c r="E50" s="60"/>
      <c r="F50" s="60"/>
      <c r="G50" s="60"/>
      <c r="H50" s="57"/>
      <c r="I50" s="48" t="s">
        <v>19</v>
      </c>
      <c r="J50" s="48"/>
      <c r="K50" s="13">
        <f t="shared" si="0"/>
        <v>9840932</v>
      </c>
      <c r="L50" s="13">
        <f>L53+L55+L51+L52</f>
        <v>4920466</v>
      </c>
      <c r="M50" s="13">
        <v>0</v>
      </c>
      <c r="N50" s="14">
        <f>N53+N55+N51+N52</f>
        <v>4920466</v>
      </c>
    </row>
    <row r="51" spans="1:15" x14ac:dyDescent="0.25">
      <c r="A51" s="54"/>
      <c r="B51" s="63"/>
      <c r="C51" s="63"/>
      <c r="D51" s="63"/>
      <c r="E51" s="60"/>
      <c r="F51" s="60"/>
      <c r="G51" s="60"/>
      <c r="H51" s="57"/>
      <c r="I51" s="15">
        <v>1</v>
      </c>
      <c r="J51" s="16" t="s">
        <v>63</v>
      </c>
      <c r="K51" s="17">
        <f>SUM(L51:N51)</f>
        <v>4434932</v>
      </c>
      <c r="L51" s="17">
        <v>2217466</v>
      </c>
      <c r="M51" s="17">
        <v>0</v>
      </c>
      <c r="N51" s="18">
        <f>L51</f>
        <v>2217466</v>
      </c>
    </row>
    <row r="52" spans="1:15" x14ac:dyDescent="0.25">
      <c r="A52" s="54"/>
      <c r="B52" s="63"/>
      <c r="C52" s="63"/>
      <c r="D52" s="63"/>
      <c r="E52" s="60"/>
      <c r="F52" s="60"/>
      <c r="G52" s="60"/>
      <c r="H52" s="57"/>
      <c r="I52" s="15">
        <v>2</v>
      </c>
      <c r="J52" s="16" t="s">
        <v>64</v>
      </c>
      <c r="K52" s="17">
        <f>SUM(L52:N52)</f>
        <v>5406000</v>
      </c>
      <c r="L52" s="17">
        <v>2703000</v>
      </c>
      <c r="M52" s="17">
        <v>0</v>
      </c>
      <c r="N52" s="18">
        <f>L52</f>
        <v>2703000</v>
      </c>
    </row>
    <row r="53" spans="1:15" x14ac:dyDescent="0.25">
      <c r="A53" s="54"/>
      <c r="B53" s="63"/>
      <c r="C53" s="63"/>
      <c r="D53" s="63"/>
      <c r="E53" s="60"/>
      <c r="F53" s="60"/>
      <c r="G53" s="60"/>
      <c r="H53" s="57"/>
      <c r="I53" s="15">
        <v>3</v>
      </c>
      <c r="J53" s="16" t="s">
        <v>65</v>
      </c>
      <c r="K53" s="17">
        <f>SUM(L53:N53)</f>
        <v>0</v>
      </c>
      <c r="L53" s="17">
        <v>0</v>
      </c>
      <c r="M53" s="17">
        <v>0</v>
      </c>
      <c r="N53" s="18">
        <f t="shared" ref="N53:N55" si="1">L53</f>
        <v>0</v>
      </c>
      <c r="O53" s="12"/>
    </row>
    <row r="54" spans="1:15" x14ac:dyDescent="0.25">
      <c r="A54" s="54"/>
      <c r="B54" s="63"/>
      <c r="C54" s="63"/>
      <c r="D54" s="63"/>
      <c r="E54" s="60"/>
      <c r="F54" s="60"/>
      <c r="G54" s="60"/>
      <c r="H54" s="57"/>
      <c r="I54" s="15">
        <v>4</v>
      </c>
      <c r="J54" s="16" t="s">
        <v>53</v>
      </c>
      <c r="K54" s="17">
        <f>SUM(L54:N54)</f>
        <v>0</v>
      </c>
      <c r="L54" s="17">
        <v>0</v>
      </c>
      <c r="M54" s="17">
        <v>0</v>
      </c>
      <c r="N54" s="18">
        <v>0</v>
      </c>
      <c r="O54" s="12"/>
    </row>
    <row r="55" spans="1:15" ht="12.75" customHeight="1" x14ac:dyDescent="0.25">
      <c r="A55" s="54"/>
      <c r="B55" s="63"/>
      <c r="C55" s="63"/>
      <c r="D55" s="63"/>
      <c r="E55" s="60"/>
      <c r="F55" s="60"/>
      <c r="G55" s="60"/>
      <c r="H55" s="57"/>
      <c r="I55" s="15">
        <v>4</v>
      </c>
      <c r="J55" s="16" t="s">
        <v>61</v>
      </c>
      <c r="K55" s="17">
        <f>SUM(L55:N55)</f>
        <v>0</v>
      </c>
      <c r="L55" s="17">
        <v>0</v>
      </c>
      <c r="M55" s="17">
        <v>0</v>
      </c>
      <c r="N55" s="18">
        <f t="shared" si="1"/>
        <v>0</v>
      </c>
    </row>
    <row r="56" spans="1:15" ht="12.75" customHeight="1" thickBot="1" x14ac:dyDescent="0.3">
      <c r="A56" s="54"/>
      <c r="B56" s="63"/>
      <c r="C56" s="63"/>
      <c r="D56" s="63"/>
      <c r="E56" s="60"/>
      <c r="F56" s="60"/>
      <c r="G56" s="60"/>
      <c r="H56" s="57"/>
      <c r="I56" s="49" t="s">
        <v>24</v>
      </c>
      <c r="J56" s="49"/>
      <c r="K56" s="19">
        <v>0</v>
      </c>
      <c r="L56" s="19">
        <v>0</v>
      </c>
      <c r="M56" s="19">
        <v>0</v>
      </c>
      <c r="N56" s="20">
        <v>0</v>
      </c>
    </row>
    <row r="57" spans="1:15" x14ac:dyDescent="0.25">
      <c r="A57" s="53">
        <v>9</v>
      </c>
      <c r="B57" s="62" t="s">
        <v>40</v>
      </c>
      <c r="C57" s="62" t="s">
        <v>41</v>
      </c>
      <c r="D57" s="62" t="s">
        <v>27</v>
      </c>
      <c r="E57" s="59">
        <f>F57+G57</f>
        <v>50086064</v>
      </c>
      <c r="F57" s="59">
        <v>50086064</v>
      </c>
      <c r="G57" s="59">
        <v>0</v>
      </c>
      <c r="H57" s="56">
        <v>50086064</v>
      </c>
      <c r="I57" s="42" t="s">
        <v>18</v>
      </c>
      <c r="J57" s="42"/>
      <c r="K57" s="10">
        <f>SUM(L57:N57)</f>
        <v>78627198</v>
      </c>
      <c r="L57" s="10">
        <f>28704099+2027500+8582000</f>
        <v>39313599</v>
      </c>
      <c r="M57" s="10">
        <v>0</v>
      </c>
      <c r="N57" s="11">
        <f>28704099+2027500+8582000</f>
        <v>39313599</v>
      </c>
    </row>
    <row r="58" spans="1:15" x14ac:dyDescent="0.25">
      <c r="A58" s="54"/>
      <c r="B58" s="63"/>
      <c r="C58" s="63"/>
      <c r="D58" s="63"/>
      <c r="E58" s="60"/>
      <c r="F58" s="60"/>
      <c r="G58" s="60"/>
      <c r="H58" s="57"/>
      <c r="I58" s="48" t="s">
        <v>19</v>
      </c>
      <c r="J58" s="48"/>
      <c r="K58" s="36">
        <f t="shared" si="0"/>
        <v>14054000</v>
      </c>
      <c r="L58" s="13">
        <f>SUM(L59:L63)</f>
        <v>11472500</v>
      </c>
      <c r="M58" s="13">
        <v>0</v>
      </c>
      <c r="N58" s="14">
        <f>N59+N62+N63</f>
        <v>2581500</v>
      </c>
    </row>
    <row r="59" spans="1:15" x14ac:dyDescent="0.25">
      <c r="A59" s="54"/>
      <c r="B59" s="63"/>
      <c r="C59" s="63"/>
      <c r="D59" s="63"/>
      <c r="E59" s="60"/>
      <c r="F59" s="60"/>
      <c r="G59" s="60"/>
      <c r="H59" s="57"/>
      <c r="I59" s="15" t="s">
        <v>20</v>
      </c>
      <c r="J59" s="16" t="s">
        <v>63</v>
      </c>
      <c r="K59" s="32">
        <f t="shared" si="0"/>
        <v>5163000</v>
      </c>
      <c r="L59" s="17">
        <f>2196750+384750</f>
        <v>2581500</v>
      </c>
      <c r="M59" s="17">
        <v>0</v>
      </c>
      <c r="N59" s="18">
        <f>2196750+384750</f>
        <v>2581500</v>
      </c>
    </row>
    <row r="60" spans="1:15" x14ac:dyDescent="0.25">
      <c r="A60" s="54"/>
      <c r="B60" s="63"/>
      <c r="C60" s="63"/>
      <c r="D60" s="63"/>
      <c r="E60" s="60"/>
      <c r="F60" s="60"/>
      <c r="G60" s="60"/>
      <c r="H60" s="57"/>
      <c r="I60" s="15" t="s">
        <v>21</v>
      </c>
      <c r="J60" s="16" t="s">
        <v>64</v>
      </c>
      <c r="K60" s="32">
        <f t="shared" si="0"/>
        <v>6082000</v>
      </c>
      <c r="L60" s="17">
        <v>3041000</v>
      </c>
      <c r="M60" s="17">
        <v>0</v>
      </c>
      <c r="N60" s="18">
        <f t="shared" ref="N60:N62" si="2">L60</f>
        <v>3041000</v>
      </c>
    </row>
    <row r="61" spans="1:15" x14ac:dyDescent="0.25">
      <c r="A61" s="54"/>
      <c r="B61" s="63"/>
      <c r="C61" s="63"/>
      <c r="D61" s="63"/>
      <c r="E61" s="60"/>
      <c r="F61" s="60"/>
      <c r="G61" s="60"/>
      <c r="H61" s="57"/>
      <c r="I61" s="15" t="s">
        <v>22</v>
      </c>
      <c r="J61" s="16" t="s">
        <v>65</v>
      </c>
      <c r="K61" s="32">
        <f t="shared" si="0"/>
        <v>11700000</v>
      </c>
      <c r="L61" s="17">
        <v>5850000</v>
      </c>
      <c r="M61" s="17">
        <v>0</v>
      </c>
      <c r="N61" s="18">
        <f t="shared" si="2"/>
        <v>5850000</v>
      </c>
    </row>
    <row r="62" spans="1:15" x14ac:dyDescent="0.25">
      <c r="A62" s="54"/>
      <c r="B62" s="63"/>
      <c r="C62" s="63"/>
      <c r="D62" s="63"/>
      <c r="E62" s="60"/>
      <c r="F62" s="60"/>
      <c r="G62" s="60"/>
      <c r="H62" s="57"/>
      <c r="I62" s="15" t="s">
        <v>66</v>
      </c>
      <c r="J62" s="16" t="s">
        <v>62</v>
      </c>
      <c r="K62" s="32">
        <f>SUM(L62:N62)</f>
        <v>0</v>
      </c>
      <c r="L62" s="17">
        <v>0</v>
      </c>
      <c r="M62" s="17">
        <v>0</v>
      </c>
      <c r="N62" s="18">
        <f t="shared" si="2"/>
        <v>0</v>
      </c>
    </row>
    <row r="63" spans="1:15" x14ac:dyDescent="0.25">
      <c r="A63" s="54"/>
      <c r="B63" s="63"/>
      <c r="C63" s="63"/>
      <c r="D63" s="63"/>
      <c r="E63" s="60"/>
      <c r="F63" s="60"/>
      <c r="G63" s="60"/>
      <c r="H63" s="57"/>
      <c r="I63" s="15" t="s">
        <v>67</v>
      </c>
      <c r="J63" s="16" t="s">
        <v>61</v>
      </c>
      <c r="K63" s="32">
        <f>SUM(L63:N63)</f>
        <v>0</v>
      </c>
      <c r="L63" s="17">
        <v>0</v>
      </c>
      <c r="M63" s="17">
        <v>0</v>
      </c>
      <c r="N63" s="18">
        <f>L63</f>
        <v>0</v>
      </c>
    </row>
    <row r="64" spans="1:15" ht="13.5" thickBot="1" x14ac:dyDescent="0.3">
      <c r="A64" s="55"/>
      <c r="B64" s="64"/>
      <c r="C64" s="64"/>
      <c r="D64" s="64"/>
      <c r="E64" s="61"/>
      <c r="F64" s="61"/>
      <c r="G64" s="61"/>
      <c r="H64" s="58"/>
      <c r="I64" s="49" t="s">
        <v>24</v>
      </c>
      <c r="J64" s="49"/>
      <c r="K64" s="19">
        <v>0</v>
      </c>
      <c r="L64" s="19">
        <v>0</v>
      </c>
      <c r="M64" s="19">
        <v>0</v>
      </c>
      <c r="N64" s="20">
        <v>0</v>
      </c>
    </row>
    <row r="65" spans="1:20" ht="12.75" customHeight="1" x14ac:dyDescent="0.25">
      <c r="A65" s="39">
        <v>10</v>
      </c>
      <c r="B65" s="42" t="s">
        <v>42</v>
      </c>
      <c r="C65" s="42" t="s">
        <v>51</v>
      </c>
      <c r="D65" s="42" t="s">
        <v>30</v>
      </c>
      <c r="E65" s="45">
        <f>F65+G65</f>
        <v>4497099</v>
      </c>
      <c r="F65" s="45">
        <v>4497099</v>
      </c>
      <c r="G65" s="45">
        <v>0</v>
      </c>
      <c r="H65" s="45">
        <f>F65</f>
        <v>4497099</v>
      </c>
      <c r="I65" s="42" t="s">
        <v>18</v>
      </c>
      <c r="J65" s="42"/>
      <c r="K65" s="10">
        <f t="shared" si="0"/>
        <v>8994197.6899999995</v>
      </c>
      <c r="L65" s="10">
        <v>4497098.8499999996</v>
      </c>
      <c r="M65" s="10">
        <v>0</v>
      </c>
      <c r="N65" s="11">
        <v>4497098.84</v>
      </c>
      <c r="O65" s="12"/>
      <c r="P65" s="35"/>
      <c r="Q65" s="12"/>
      <c r="R65" s="12"/>
      <c r="S65" s="12"/>
      <c r="T65" s="12"/>
    </row>
    <row r="66" spans="1:20" x14ac:dyDescent="0.25">
      <c r="A66" s="40"/>
      <c r="B66" s="43"/>
      <c r="C66" s="43"/>
      <c r="D66" s="43"/>
      <c r="E66" s="46"/>
      <c r="F66" s="46"/>
      <c r="G66" s="46"/>
      <c r="H66" s="46"/>
      <c r="I66" s="48" t="s">
        <v>19</v>
      </c>
      <c r="J66" s="48"/>
      <c r="K66" s="13">
        <f t="shared" si="0"/>
        <v>0</v>
      </c>
      <c r="L66" s="13">
        <f>L68+L69+L67</f>
        <v>0</v>
      </c>
      <c r="M66" s="13">
        <v>0</v>
      </c>
      <c r="N66" s="14">
        <f>N68+N69+N67</f>
        <v>0</v>
      </c>
    </row>
    <row r="67" spans="1:20" x14ac:dyDescent="0.25">
      <c r="A67" s="40"/>
      <c r="B67" s="43"/>
      <c r="C67" s="43"/>
      <c r="D67" s="43"/>
      <c r="E67" s="46"/>
      <c r="F67" s="46"/>
      <c r="G67" s="46"/>
      <c r="H67" s="46"/>
      <c r="I67" s="15" t="s">
        <v>20</v>
      </c>
      <c r="J67" s="16" t="s">
        <v>54</v>
      </c>
      <c r="K67" s="17">
        <f t="shared" si="0"/>
        <v>0</v>
      </c>
      <c r="L67" s="17">
        <v>0</v>
      </c>
      <c r="M67" s="17">
        <v>0</v>
      </c>
      <c r="N67" s="18">
        <f>L67</f>
        <v>0</v>
      </c>
    </row>
    <row r="68" spans="1:20" ht="12.75" customHeight="1" x14ac:dyDescent="0.25">
      <c r="A68" s="40"/>
      <c r="B68" s="43"/>
      <c r="C68" s="43"/>
      <c r="D68" s="43"/>
      <c r="E68" s="46"/>
      <c r="F68" s="46"/>
      <c r="G68" s="46"/>
      <c r="H68" s="46"/>
      <c r="I68" s="15" t="s">
        <v>21</v>
      </c>
      <c r="J68" s="16" t="s">
        <v>62</v>
      </c>
      <c r="K68" s="17">
        <f t="shared" si="0"/>
        <v>0</v>
      </c>
      <c r="L68" s="17">
        <v>0</v>
      </c>
      <c r="M68" s="17">
        <v>0</v>
      </c>
      <c r="N68" s="18">
        <v>0</v>
      </c>
      <c r="P68" s="35"/>
    </row>
    <row r="69" spans="1:20" x14ac:dyDescent="0.25">
      <c r="A69" s="40"/>
      <c r="B69" s="43"/>
      <c r="C69" s="43"/>
      <c r="D69" s="43"/>
      <c r="E69" s="46"/>
      <c r="F69" s="46"/>
      <c r="G69" s="46"/>
      <c r="H69" s="46"/>
      <c r="I69" s="15" t="s">
        <v>22</v>
      </c>
      <c r="J69" s="16" t="s">
        <v>61</v>
      </c>
      <c r="K69" s="17">
        <f t="shared" si="0"/>
        <v>0</v>
      </c>
      <c r="L69" s="17">
        <v>0</v>
      </c>
      <c r="M69" s="17">
        <v>0</v>
      </c>
      <c r="N69" s="18">
        <v>0</v>
      </c>
      <c r="P69" s="12"/>
    </row>
    <row r="70" spans="1:20" ht="13.5" thickBot="1" x14ac:dyDescent="0.3">
      <c r="A70" s="41"/>
      <c r="B70" s="44"/>
      <c r="C70" s="44"/>
      <c r="D70" s="44"/>
      <c r="E70" s="47"/>
      <c r="F70" s="47"/>
      <c r="G70" s="47"/>
      <c r="H70" s="47"/>
      <c r="I70" s="49" t="s">
        <v>24</v>
      </c>
      <c r="J70" s="49"/>
      <c r="K70" s="19">
        <f>E65-L65-M65</f>
        <v>0.15000000037252903</v>
      </c>
      <c r="L70" s="19">
        <f>F65-L65</f>
        <v>0.15000000037252903</v>
      </c>
      <c r="M70" s="38">
        <v>0</v>
      </c>
      <c r="N70" s="20">
        <f>H65-N65</f>
        <v>0.16000000014901161</v>
      </c>
      <c r="P70" s="12"/>
    </row>
    <row r="71" spans="1:20" x14ac:dyDescent="0.25">
      <c r="A71" s="53">
        <v>11</v>
      </c>
      <c r="B71" s="62" t="s">
        <v>43</v>
      </c>
      <c r="C71" s="62" t="s">
        <v>52</v>
      </c>
      <c r="D71" s="62" t="s">
        <v>30</v>
      </c>
      <c r="E71" s="59">
        <f>F71+G71</f>
        <v>2876511</v>
      </c>
      <c r="F71" s="59">
        <v>2876511</v>
      </c>
      <c r="G71" s="59">
        <v>0</v>
      </c>
      <c r="H71" s="59">
        <v>1225394</v>
      </c>
      <c r="I71" s="71" t="s">
        <v>18</v>
      </c>
      <c r="J71" s="72"/>
      <c r="K71" s="10">
        <v>4402502</v>
      </c>
      <c r="L71" s="10">
        <v>2739220</v>
      </c>
      <c r="M71" s="10">
        <v>0</v>
      </c>
      <c r="N71" s="11">
        <v>1663282</v>
      </c>
    </row>
    <row r="72" spans="1:20" x14ac:dyDescent="0.25">
      <c r="A72" s="54"/>
      <c r="B72" s="63"/>
      <c r="C72" s="63"/>
      <c r="D72" s="63"/>
      <c r="E72" s="60"/>
      <c r="F72" s="60"/>
      <c r="G72" s="60"/>
      <c r="H72" s="60"/>
      <c r="I72" s="73" t="s">
        <v>19</v>
      </c>
      <c r="J72" s="74"/>
      <c r="K72" s="13">
        <f t="shared" ref="K72:K95" si="3">SUM(L72:N72)</f>
        <v>0</v>
      </c>
      <c r="L72" s="13">
        <v>0</v>
      </c>
      <c r="M72" s="13">
        <v>0</v>
      </c>
      <c r="N72" s="14">
        <v>0</v>
      </c>
    </row>
    <row r="73" spans="1:20" x14ac:dyDescent="0.25">
      <c r="A73" s="54"/>
      <c r="B73" s="63"/>
      <c r="C73" s="63"/>
      <c r="D73" s="63"/>
      <c r="E73" s="60"/>
      <c r="F73" s="60"/>
      <c r="G73" s="60"/>
      <c r="H73" s="60"/>
      <c r="I73" s="15" t="s">
        <v>20</v>
      </c>
      <c r="J73" s="16" t="s">
        <v>23</v>
      </c>
      <c r="K73" s="17">
        <f t="shared" si="3"/>
        <v>0</v>
      </c>
      <c r="L73" s="17">
        <v>0</v>
      </c>
      <c r="M73" s="17">
        <v>0</v>
      </c>
      <c r="N73" s="18">
        <f>L73*42.5/100</f>
        <v>0</v>
      </c>
      <c r="O73" s="35"/>
    </row>
    <row r="74" spans="1:20" x14ac:dyDescent="0.25">
      <c r="A74" s="54"/>
      <c r="B74" s="63"/>
      <c r="C74" s="63"/>
      <c r="D74" s="63"/>
      <c r="E74" s="60"/>
      <c r="F74" s="60"/>
      <c r="G74" s="60"/>
      <c r="H74" s="60"/>
      <c r="I74" s="15" t="s">
        <v>21</v>
      </c>
      <c r="J74" s="16" t="s">
        <v>62</v>
      </c>
      <c r="K74" s="17">
        <f t="shared" si="3"/>
        <v>0</v>
      </c>
      <c r="L74" s="17">
        <v>0</v>
      </c>
      <c r="M74" s="17">
        <v>0</v>
      </c>
      <c r="N74" s="18">
        <f>L74*42.5/100</f>
        <v>0</v>
      </c>
    </row>
    <row r="75" spans="1:20" x14ac:dyDescent="0.25">
      <c r="A75" s="54"/>
      <c r="B75" s="63"/>
      <c r="C75" s="63"/>
      <c r="D75" s="63"/>
      <c r="E75" s="60"/>
      <c r="F75" s="60"/>
      <c r="G75" s="60"/>
      <c r="H75" s="60"/>
      <c r="I75" s="15" t="s">
        <v>22</v>
      </c>
      <c r="J75" s="16" t="s">
        <v>61</v>
      </c>
      <c r="K75" s="17">
        <f t="shared" si="3"/>
        <v>0</v>
      </c>
      <c r="L75" s="17">
        <v>0</v>
      </c>
      <c r="M75" s="17">
        <v>0</v>
      </c>
      <c r="N75" s="18">
        <v>0</v>
      </c>
    </row>
    <row r="76" spans="1:20" ht="13.5" thickBot="1" x14ac:dyDescent="0.3">
      <c r="A76" s="55"/>
      <c r="B76" s="64"/>
      <c r="C76" s="64"/>
      <c r="D76" s="64"/>
      <c r="E76" s="61"/>
      <c r="F76" s="61"/>
      <c r="G76" s="61"/>
      <c r="H76" s="61"/>
      <c r="I76" s="75" t="s">
        <v>24</v>
      </c>
      <c r="J76" s="76"/>
      <c r="K76" s="19">
        <f t="shared" si="3"/>
        <v>137291</v>
      </c>
      <c r="L76" s="19">
        <f>F71-L71-L72</f>
        <v>137291</v>
      </c>
      <c r="M76" s="19">
        <v>0</v>
      </c>
      <c r="N76" s="20">
        <v>0</v>
      </c>
      <c r="O76" s="37"/>
    </row>
    <row r="77" spans="1:20" x14ac:dyDescent="0.25">
      <c r="A77" s="39">
        <v>12</v>
      </c>
      <c r="B77" s="42" t="s">
        <v>44</v>
      </c>
      <c r="C77" s="42" t="s">
        <v>45</v>
      </c>
      <c r="D77" s="42" t="s">
        <v>27</v>
      </c>
      <c r="E77" s="45">
        <f>F77+G77</f>
        <v>17169794</v>
      </c>
      <c r="F77" s="45">
        <v>17169794</v>
      </c>
      <c r="G77" s="45">
        <v>0</v>
      </c>
      <c r="H77" s="45">
        <v>0</v>
      </c>
      <c r="I77" s="42" t="s">
        <v>18</v>
      </c>
      <c r="J77" s="42"/>
      <c r="K77" s="10">
        <f t="shared" si="3"/>
        <v>17169794</v>
      </c>
      <c r="L77" s="10">
        <f>15000000+2169794</f>
        <v>17169794</v>
      </c>
      <c r="M77" s="10">
        <v>0</v>
      </c>
      <c r="N77" s="11">
        <v>0</v>
      </c>
    </row>
    <row r="78" spans="1:20" x14ac:dyDescent="0.25">
      <c r="A78" s="40"/>
      <c r="B78" s="43"/>
      <c r="C78" s="43"/>
      <c r="D78" s="43"/>
      <c r="E78" s="46"/>
      <c r="F78" s="46"/>
      <c r="G78" s="46"/>
      <c r="H78" s="46"/>
      <c r="I78" s="48" t="s">
        <v>19</v>
      </c>
      <c r="J78" s="48"/>
      <c r="K78" s="13">
        <f t="shared" si="3"/>
        <v>0</v>
      </c>
      <c r="L78" s="13">
        <f>SUM(L79:L81)</f>
        <v>0</v>
      </c>
      <c r="M78" s="13">
        <v>0</v>
      </c>
      <c r="N78" s="18">
        <v>0</v>
      </c>
    </row>
    <row r="79" spans="1:20" ht="12.75" customHeight="1" x14ac:dyDescent="0.25">
      <c r="A79" s="40"/>
      <c r="B79" s="43"/>
      <c r="C79" s="43"/>
      <c r="D79" s="43"/>
      <c r="E79" s="46"/>
      <c r="F79" s="46"/>
      <c r="G79" s="46"/>
      <c r="H79" s="46"/>
      <c r="I79" s="15" t="s">
        <v>20</v>
      </c>
      <c r="J79" s="16" t="s">
        <v>23</v>
      </c>
      <c r="K79" s="17">
        <f t="shared" si="3"/>
        <v>0</v>
      </c>
      <c r="L79" s="17">
        <v>0</v>
      </c>
      <c r="M79" s="17">
        <v>0</v>
      </c>
      <c r="N79" s="18">
        <v>0</v>
      </c>
    </row>
    <row r="80" spans="1:20" x14ac:dyDescent="0.25">
      <c r="A80" s="40"/>
      <c r="B80" s="43"/>
      <c r="C80" s="43"/>
      <c r="D80" s="43"/>
      <c r="E80" s="46"/>
      <c r="F80" s="46"/>
      <c r="G80" s="46"/>
      <c r="H80" s="46"/>
      <c r="I80" s="15" t="s">
        <v>21</v>
      </c>
      <c r="J80" s="16" t="s">
        <v>62</v>
      </c>
      <c r="K80" s="17">
        <f t="shared" si="3"/>
        <v>0</v>
      </c>
      <c r="L80" s="17">
        <f>M80</f>
        <v>0</v>
      </c>
      <c r="M80" s="17">
        <v>0</v>
      </c>
      <c r="N80" s="18">
        <v>0</v>
      </c>
    </row>
    <row r="81" spans="1:14" x14ac:dyDescent="0.25">
      <c r="A81" s="40"/>
      <c r="B81" s="43"/>
      <c r="C81" s="43"/>
      <c r="D81" s="43"/>
      <c r="E81" s="46"/>
      <c r="F81" s="46"/>
      <c r="G81" s="46"/>
      <c r="H81" s="46"/>
      <c r="I81" s="15" t="s">
        <v>22</v>
      </c>
      <c r="J81" s="16" t="s">
        <v>61</v>
      </c>
      <c r="K81" s="17">
        <f t="shared" si="3"/>
        <v>0</v>
      </c>
      <c r="L81" s="17">
        <f>M81</f>
        <v>0</v>
      </c>
      <c r="M81" s="17">
        <v>0</v>
      </c>
      <c r="N81" s="18">
        <v>0</v>
      </c>
    </row>
    <row r="82" spans="1:14" ht="13.5" thickBot="1" x14ac:dyDescent="0.3">
      <c r="A82" s="41"/>
      <c r="B82" s="44"/>
      <c r="C82" s="44"/>
      <c r="D82" s="44"/>
      <c r="E82" s="47"/>
      <c r="F82" s="47"/>
      <c r="G82" s="47"/>
      <c r="H82" s="47"/>
      <c r="I82" s="49" t="s">
        <v>24</v>
      </c>
      <c r="J82" s="49"/>
      <c r="K82" s="19">
        <f t="shared" si="3"/>
        <v>0</v>
      </c>
      <c r="L82" s="19">
        <f>F77-L77-L78</f>
        <v>0</v>
      </c>
      <c r="M82" s="19">
        <v>0</v>
      </c>
      <c r="N82" s="20">
        <v>0</v>
      </c>
    </row>
    <row r="83" spans="1:14" ht="12.75" customHeight="1" x14ac:dyDescent="0.25">
      <c r="A83" s="39">
        <v>13</v>
      </c>
      <c r="B83" s="42" t="s">
        <v>46</v>
      </c>
      <c r="C83" s="42" t="s">
        <v>47</v>
      </c>
      <c r="D83" s="42" t="s">
        <v>48</v>
      </c>
      <c r="E83" s="45">
        <f>F83+G83</f>
        <v>24592848</v>
      </c>
      <c r="F83" s="45">
        <v>24592848</v>
      </c>
      <c r="G83" s="45">
        <v>0</v>
      </c>
      <c r="H83" s="45">
        <v>0</v>
      </c>
      <c r="I83" s="42" t="s">
        <v>18</v>
      </c>
      <c r="J83" s="42"/>
      <c r="K83" s="10">
        <f>SUM(L83:N83)</f>
        <v>24592848</v>
      </c>
      <c r="L83" s="10">
        <f>23620413+972435</f>
        <v>24592848</v>
      </c>
      <c r="M83" s="10">
        <v>0</v>
      </c>
      <c r="N83" s="11">
        <v>0</v>
      </c>
    </row>
    <row r="84" spans="1:14" x14ac:dyDescent="0.25">
      <c r="A84" s="40"/>
      <c r="B84" s="43"/>
      <c r="C84" s="43"/>
      <c r="D84" s="43"/>
      <c r="E84" s="46"/>
      <c r="F84" s="46"/>
      <c r="G84" s="46"/>
      <c r="H84" s="46"/>
      <c r="I84" s="48" t="s">
        <v>19</v>
      </c>
      <c r="J84" s="48"/>
      <c r="K84" s="13">
        <f t="shared" si="3"/>
        <v>0</v>
      </c>
      <c r="L84" s="13">
        <f>SUM(L85:L89)</f>
        <v>0</v>
      </c>
      <c r="M84" s="13">
        <v>0</v>
      </c>
      <c r="N84" s="14">
        <v>0</v>
      </c>
    </row>
    <row r="85" spans="1:14" x14ac:dyDescent="0.25">
      <c r="A85" s="40"/>
      <c r="B85" s="43"/>
      <c r="C85" s="43"/>
      <c r="D85" s="43"/>
      <c r="E85" s="46"/>
      <c r="F85" s="46"/>
      <c r="G85" s="46"/>
      <c r="H85" s="46"/>
      <c r="I85" s="15" t="s">
        <v>20</v>
      </c>
      <c r="J85" s="16" t="s">
        <v>63</v>
      </c>
      <c r="K85" s="17">
        <f t="shared" si="3"/>
        <v>0</v>
      </c>
      <c r="L85" s="17">
        <v>0</v>
      </c>
      <c r="M85" s="17">
        <v>0</v>
      </c>
      <c r="N85" s="18">
        <v>0</v>
      </c>
    </row>
    <row r="86" spans="1:14" x14ac:dyDescent="0.25">
      <c r="A86" s="40"/>
      <c r="B86" s="43"/>
      <c r="C86" s="43"/>
      <c r="D86" s="43"/>
      <c r="E86" s="46"/>
      <c r="F86" s="46"/>
      <c r="G86" s="46"/>
      <c r="H86" s="46"/>
      <c r="I86" s="15" t="s">
        <v>21</v>
      </c>
      <c r="J86" s="16" t="s">
        <v>64</v>
      </c>
      <c r="K86" s="17">
        <f t="shared" si="3"/>
        <v>0</v>
      </c>
      <c r="L86" s="17">
        <v>0</v>
      </c>
      <c r="M86" s="17">
        <v>0</v>
      </c>
      <c r="N86" s="18">
        <v>0</v>
      </c>
    </row>
    <row r="87" spans="1:14" x14ac:dyDescent="0.25">
      <c r="A87" s="40"/>
      <c r="B87" s="43"/>
      <c r="C87" s="43"/>
      <c r="D87" s="43"/>
      <c r="E87" s="46"/>
      <c r="F87" s="46"/>
      <c r="G87" s="46"/>
      <c r="H87" s="46"/>
      <c r="I87" s="15" t="s">
        <v>22</v>
      </c>
      <c r="J87" s="16" t="s">
        <v>65</v>
      </c>
      <c r="K87" s="17">
        <f t="shared" si="3"/>
        <v>0</v>
      </c>
      <c r="L87" s="17">
        <v>0</v>
      </c>
      <c r="M87" s="17">
        <v>0</v>
      </c>
      <c r="N87" s="18">
        <v>0</v>
      </c>
    </row>
    <row r="88" spans="1:14" x14ac:dyDescent="0.25">
      <c r="A88" s="40"/>
      <c r="B88" s="43"/>
      <c r="C88" s="43"/>
      <c r="D88" s="43"/>
      <c r="E88" s="46"/>
      <c r="F88" s="46"/>
      <c r="G88" s="46"/>
      <c r="H88" s="46"/>
      <c r="I88" s="15" t="s">
        <v>66</v>
      </c>
      <c r="J88" s="16" t="s">
        <v>62</v>
      </c>
      <c r="K88" s="17">
        <f t="shared" si="3"/>
        <v>0</v>
      </c>
      <c r="L88" s="17">
        <v>0</v>
      </c>
      <c r="M88" s="17">
        <v>0</v>
      </c>
      <c r="N88" s="18">
        <v>0</v>
      </c>
    </row>
    <row r="89" spans="1:14" x14ac:dyDescent="0.25">
      <c r="A89" s="40"/>
      <c r="B89" s="43"/>
      <c r="C89" s="43"/>
      <c r="D89" s="43"/>
      <c r="E89" s="46"/>
      <c r="F89" s="46"/>
      <c r="G89" s="46"/>
      <c r="H89" s="46"/>
      <c r="I89" s="15" t="s">
        <v>67</v>
      </c>
      <c r="J89" s="16" t="s">
        <v>61</v>
      </c>
      <c r="K89" s="17">
        <f t="shared" si="3"/>
        <v>0</v>
      </c>
      <c r="L89" s="17">
        <v>0</v>
      </c>
      <c r="M89" s="17">
        <v>0</v>
      </c>
      <c r="N89" s="18">
        <v>0</v>
      </c>
    </row>
    <row r="90" spans="1:14" ht="13.5" thickBot="1" x14ac:dyDescent="0.3">
      <c r="A90" s="41"/>
      <c r="B90" s="44"/>
      <c r="C90" s="44"/>
      <c r="D90" s="44"/>
      <c r="E90" s="47"/>
      <c r="F90" s="47"/>
      <c r="G90" s="47"/>
      <c r="H90" s="47"/>
      <c r="I90" s="49" t="s">
        <v>24</v>
      </c>
      <c r="J90" s="49"/>
      <c r="K90" s="19">
        <f t="shared" si="3"/>
        <v>0</v>
      </c>
      <c r="L90" s="19">
        <f>F83-L83-L84</f>
        <v>0</v>
      </c>
      <c r="M90" s="19">
        <v>0</v>
      </c>
      <c r="N90" s="20">
        <v>0</v>
      </c>
    </row>
    <row r="91" spans="1:14" x14ac:dyDescent="0.25">
      <c r="A91" s="39">
        <v>14</v>
      </c>
      <c r="B91" s="42" t="s">
        <v>55</v>
      </c>
      <c r="C91" s="42" t="s">
        <v>56</v>
      </c>
      <c r="D91" s="42" t="s">
        <v>27</v>
      </c>
      <c r="E91" s="45">
        <f>F91+G91</f>
        <v>19830206</v>
      </c>
      <c r="F91" s="45">
        <v>19830206</v>
      </c>
      <c r="G91" s="45">
        <v>0</v>
      </c>
      <c r="H91" s="45">
        <v>0</v>
      </c>
      <c r="I91" s="42" t="s">
        <v>18</v>
      </c>
      <c r="J91" s="42"/>
      <c r="K91" s="10">
        <f t="shared" si="3"/>
        <v>19830206</v>
      </c>
      <c r="L91" s="10">
        <f>17000000+2830206</f>
        <v>19830206</v>
      </c>
      <c r="M91" s="10">
        <v>0</v>
      </c>
      <c r="N91" s="11">
        <v>0</v>
      </c>
    </row>
    <row r="92" spans="1:14" x14ac:dyDescent="0.25">
      <c r="A92" s="40"/>
      <c r="B92" s="43"/>
      <c r="C92" s="43"/>
      <c r="D92" s="43"/>
      <c r="E92" s="46"/>
      <c r="F92" s="46"/>
      <c r="G92" s="46"/>
      <c r="H92" s="46"/>
      <c r="I92" s="48" t="s">
        <v>19</v>
      </c>
      <c r="J92" s="48"/>
      <c r="K92" s="13">
        <f t="shared" si="3"/>
        <v>0</v>
      </c>
      <c r="L92" s="13">
        <f>SUM(L93:L95)</f>
        <v>0</v>
      </c>
      <c r="M92" s="13">
        <v>0</v>
      </c>
      <c r="N92" s="18">
        <v>0</v>
      </c>
    </row>
    <row r="93" spans="1:14" x14ac:dyDescent="0.25">
      <c r="A93" s="40"/>
      <c r="B93" s="43"/>
      <c r="C93" s="43"/>
      <c r="D93" s="43"/>
      <c r="E93" s="46"/>
      <c r="F93" s="46"/>
      <c r="G93" s="46"/>
      <c r="H93" s="46"/>
      <c r="I93" s="15" t="s">
        <v>20</v>
      </c>
      <c r="J93" s="16" t="s">
        <v>54</v>
      </c>
      <c r="K93" s="17">
        <f t="shared" si="3"/>
        <v>0</v>
      </c>
      <c r="L93" s="17">
        <v>0</v>
      </c>
      <c r="M93" s="17">
        <v>0</v>
      </c>
      <c r="N93" s="18">
        <v>0</v>
      </c>
    </row>
    <row r="94" spans="1:14" x14ac:dyDescent="0.25">
      <c r="A94" s="40"/>
      <c r="B94" s="43"/>
      <c r="C94" s="43"/>
      <c r="D94" s="43"/>
      <c r="E94" s="46"/>
      <c r="F94" s="46"/>
      <c r="G94" s="46"/>
      <c r="H94" s="46"/>
      <c r="I94" s="15" t="s">
        <v>21</v>
      </c>
      <c r="J94" s="16" t="s">
        <v>62</v>
      </c>
      <c r="K94" s="17">
        <f t="shared" si="3"/>
        <v>0</v>
      </c>
      <c r="L94" s="17">
        <f>M94</f>
        <v>0</v>
      </c>
      <c r="M94" s="17">
        <v>0</v>
      </c>
      <c r="N94" s="18">
        <v>0</v>
      </c>
    </row>
    <row r="95" spans="1:14" x14ac:dyDescent="0.25">
      <c r="A95" s="40"/>
      <c r="B95" s="43"/>
      <c r="C95" s="43"/>
      <c r="D95" s="43"/>
      <c r="E95" s="46"/>
      <c r="F95" s="46"/>
      <c r="G95" s="46"/>
      <c r="H95" s="46"/>
      <c r="I95" s="15" t="s">
        <v>22</v>
      </c>
      <c r="J95" s="16" t="s">
        <v>61</v>
      </c>
      <c r="K95" s="17">
        <f t="shared" si="3"/>
        <v>0</v>
      </c>
      <c r="L95" s="17">
        <f>M95</f>
        <v>0</v>
      </c>
      <c r="M95" s="17">
        <v>0</v>
      </c>
      <c r="N95" s="18">
        <v>0</v>
      </c>
    </row>
    <row r="96" spans="1:14" ht="13.5" thickBot="1" x14ac:dyDescent="0.3">
      <c r="A96" s="41"/>
      <c r="B96" s="44"/>
      <c r="C96" s="44"/>
      <c r="D96" s="44"/>
      <c r="E96" s="47"/>
      <c r="F96" s="47"/>
      <c r="G96" s="47"/>
      <c r="H96" s="47"/>
      <c r="I96" s="49" t="s">
        <v>24</v>
      </c>
      <c r="J96" s="49"/>
      <c r="K96" s="19">
        <f t="shared" ref="K96" si="4">SUM(L96:N96)</f>
        <v>0</v>
      </c>
      <c r="L96" s="19">
        <f>F91-L91-L92</f>
        <v>0</v>
      </c>
      <c r="M96" s="19">
        <v>0</v>
      </c>
      <c r="N96" s="20">
        <v>0</v>
      </c>
    </row>
    <row r="97" spans="1:14" x14ac:dyDescent="0.25">
      <c r="A97" s="39">
        <v>15</v>
      </c>
      <c r="B97" s="42" t="s">
        <v>57</v>
      </c>
      <c r="C97" s="42" t="s">
        <v>58</v>
      </c>
      <c r="D97" s="42" t="s">
        <v>27</v>
      </c>
      <c r="E97" s="45">
        <f>F97+G97</f>
        <v>8000000</v>
      </c>
      <c r="F97" s="45">
        <v>8000000</v>
      </c>
      <c r="G97" s="45">
        <v>0</v>
      </c>
      <c r="H97" s="45">
        <v>0</v>
      </c>
      <c r="I97" s="42" t="s">
        <v>18</v>
      </c>
      <c r="J97" s="42"/>
      <c r="K97" s="10">
        <f t="shared" ref="K97:K101" si="5">SUM(L97:N97)</f>
        <v>8000000</v>
      </c>
      <c r="L97" s="10">
        <v>8000000</v>
      </c>
      <c r="M97" s="10">
        <v>0</v>
      </c>
      <c r="N97" s="11">
        <v>0</v>
      </c>
    </row>
    <row r="98" spans="1:14" x14ac:dyDescent="0.25">
      <c r="A98" s="40"/>
      <c r="B98" s="43"/>
      <c r="C98" s="43"/>
      <c r="D98" s="43"/>
      <c r="E98" s="46"/>
      <c r="F98" s="46"/>
      <c r="G98" s="46"/>
      <c r="H98" s="46"/>
      <c r="I98" s="48" t="s">
        <v>19</v>
      </c>
      <c r="J98" s="48"/>
      <c r="K98" s="13">
        <f t="shared" si="5"/>
        <v>0</v>
      </c>
      <c r="L98" s="13">
        <f>SUM(L99:L101)</f>
        <v>0</v>
      </c>
      <c r="M98" s="13">
        <v>0</v>
      </c>
      <c r="N98" s="18">
        <v>0</v>
      </c>
    </row>
    <row r="99" spans="1:14" x14ac:dyDescent="0.25">
      <c r="A99" s="40"/>
      <c r="B99" s="43"/>
      <c r="C99" s="43"/>
      <c r="D99" s="43"/>
      <c r="E99" s="46"/>
      <c r="F99" s="46"/>
      <c r="G99" s="46"/>
      <c r="H99" s="46"/>
      <c r="I99" s="15" t="s">
        <v>20</v>
      </c>
      <c r="J99" s="16" t="s">
        <v>23</v>
      </c>
      <c r="K99" s="17">
        <f t="shared" si="5"/>
        <v>0</v>
      </c>
      <c r="L99" s="17">
        <v>0</v>
      </c>
      <c r="M99" s="17">
        <v>0</v>
      </c>
      <c r="N99" s="18">
        <v>0</v>
      </c>
    </row>
    <row r="100" spans="1:14" x14ac:dyDescent="0.25">
      <c r="A100" s="40"/>
      <c r="B100" s="43"/>
      <c r="C100" s="43"/>
      <c r="D100" s="43"/>
      <c r="E100" s="46"/>
      <c r="F100" s="46"/>
      <c r="G100" s="46"/>
      <c r="H100" s="46"/>
      <c r="I100" s="15" t="s">
        <v>21</v>
      </c>
      <c r="J100" s="16" t="s">
        <v>62</v>
      </c>
      <c r="K100" s="17">
        <f t="shared" si="5"/>
        <v>0</v>
      </c>
      <c r="L100" s="17">
        <f>M100</f>
        <v>0</v>
      </c>
      <c r="M100" s="17">
        <v>0</v>
      </c>
      <c r="N100" s="18">
        <v>0</v>
      </c>
    </row>
    <row r="101" spans="1:14" x14ac:dyDescent="0.25">
      <c r="A101" s="40"/>
      <c r="B101" s="43"/>
      <c r="C101" s="43"/>
      <c r="D101" s="43"/>
      <c r="E101" s="46"/>
      <c r="F101" s="46"/>
      <c r="G101" s="46"/>
      <c r="H101" s="46"/>
      <c r="I101" s="15" t="s">
        <v>22</v>
      </c>
      <c r="J101" s="16" t="s">
        <v>61</v>
      </c>
      <c r="K101" s="17">
        <f t="shared" si="5"/>
        <v>0</v>
      </c>
      <c r="L101" s="17">
        <f>M101</f>
        <v>0</v>
      </c>
      <c r="M101" s="17">
        <v>0</v>
      </c>
      <c r="N101" s="18">
        <v>0</v>
      </c>
    </row>
    <row r="102" spans="1:14" ht="13.5" thickBot="1" x14ac:dyDescent="0.3">
      <c r="A102" s="41"/>
      <c r="B102" s="44"/>
      <c r="C102" s="44"/>
      <c r="D102" s="44"/>
      <c r="E102" s="47"/>
      <c r="F102" s="47"/>
      <c r="G102" s="47"/>
      <c r="H102" s="47"/>
      <c r="I102" s="49" t="s">
        <v>24</v>
      </c>
      <c r="J102" s="49"/>
      <c r="K102" s="19">
        <f t="shared" ref="K102" si="6">SUM(L102:N102)</f>
        <v>0</v>
      </c>
      <c r="L102" s="19">
        <f>F97-L97-L98</f>
        <v>0</v>
      </c>
      <c r="M102" s="19">
        <v>0</v>
      </c>
      <c r="N102" s="20">
        <v>0</v>
      </c>
    </row>
    <row r="103" spans="1:14" x14ac:dyDescent="0.25">
      <c r="A103" s="39">
        <v>15</v>
      </c>
      <c r="B103" s="42" t="s">
        <v>59</v>
      </c>
      <c r="C103" s="42" t="s">
        <v>60</v>
      </c>
      <c r="D103" s="42" t="s">
        <v>48</v>
      </c>
      <c r="E103" s="45">
        <f>F103+G103</f>
        <v>12000000</v>
      </c>
      <c r="F103" s="45">
        <v>12000000</v>
      </c>
      <c r="G103" s="45">
        <v>0</v>
      </c>
      <c r="H103" s="45">
        <v>12000000</v>
      </c>
      <c r="I103" s="42" t="s">
        <v>18</v>
      </c>
      <c r="J103" s="42"/>
      <c r="K103" s="10">
        <f t="shared" ref="K103:K107" si="7">SUM(L103:N103)</f>
        <v>24000000</v>
      </c>
      <c r="L103" s="10">
        <v>12000000</v>
      </c>
      <c r="M103" s="10">
        <v>0</v>
      </c>
      <c r="N103" s="11">
        <v>12000000</v>
      </c>
    </row>
    <row r="104" spans="1:14" x14ac:dyDescent="0.25">
      <c r="A104" s="40"/>
      <c r="B104" s="43"/>
      <c r="C104" s="43"/>
      <c r="D104" s="43"/>
      <c r="E104" s="46"/>
      <c r="F104" s="46"/>
      <c r="G104" s="46"/>
      <c r="H104" s="46"/>
      <c r="I104" s="48" t="s">
        <v>19</v>
      </c>
      <c r="J104" s="48"/>
      <c r="K104" s="13">
        <f t="shared" si="7"/>
        <v>0</v>
      </c>
      <c r="L104" s="13">
        <f>SUM(L105:L107)</f>
        <v>0</v>
      </c>
      <c r="M104" s="13">
        <v>0</v>
      </c>
      <c r="N104" s="18">
        <v>0</v>
      </c>
    </row>
    <row r="105" spans="1:14" x14ac:dyDescent="0.25">
      <c r="A105" s="40"/>
      <c r="B105" s="43"/>
      <c r="C105" s="43"/>
      <c r="D105" s="43"/>
      <c r="E105" s="46"/>
      <c r="F105" s="46"/>
      <c r="G105" s="46"/>
      <c r="H105" s="46"/>
      <c r="I105" s="15" t="s">
        <v>20</v>
      </c>
      <c r="J105" s="16" t="s">
        <v>23</v>
      </c>
      <c r="K105" s="17">
        <f t="shared" si="7"/>
        <v>0</v>
      </c>
      <c r="L105" s="17">
        <v>0</v>
      </c>
      <c r="M105" s="17">
        <v>0</v>
      </c>
      <c r="N105" s="18">
        <v>0</v>
      </c>
    </row>
    <row r="106" spans="1:14" x14ac:dyDescent="0.25">
      <c r="A106" s="40"/>
      <c r="B106" s="43"/>
      <c r="C106" s="43"/>
      <c r="D106" s="43"/>
      <c r="E106" s="46"/>
      <c r="F106" s="46"/>
      <c r="G106" s="46"/>
      <c r="H106" s="46"/>
      <c r="I106" s="15" t="s">
        <v>21</v>
      </c>
      <c r="J106" s="16" t="s">
        <v>62</v>
      </c>
      <c r="K106" s="17">
        <f t="shared" si="7"/>
        <v>0</v>
      </c>
      <c r="L106" s="17">
        <f>M106</f>
        <v>0</v>
      </c>
      <c r="M106" s="17">
        <v>0</v>
      </c>
      <c r="N106" s="18">
        <v>0</v>
      </c>
    </row>
    <row r="107" spans="1:14" x14ac:dyDescent="0.25">
      <c r="A107" s="40"/>
      <c r="B107" s="43"/>
      <c r="C107" s="43"/>
      <c r="D107" s="43"/>
      <c r="E107" s="46"/>
      <c r="F107" s="46"/>
      <c r="G107" s="46"/>
      <c r="H107" s="46"/>
      <c r="I107" s="15" t="s">
        <v>22</v>
      </c>
      <c r="J107" s="16" t="s">
        <v>61</v>
      </c>
      <c r="K107" s="17">
        <f t="shared" si="7"/>
        <v>0</v>
      </c>
      <c r="L107" s="17">
        <f>M107</f>
        <v>0</v>
      </c>
      <c r="M107" s="17">
        <v>0</v>
      </c>
      <c r="N107" s="18">
        <v>0</v>
      </c>
    </row>
    <row r="108" spans="1:14" ht="13.5" thickBot="1" x14ac:dyDescent="0.3">
      <c r="A108" s="41"/>
      <c r="B108" s="44"/>
      <c r="C108" s="44"/>
      <c r="D108" s="44"/>
      <c r="E108" s="47"/>
      <c r="F108" s="47"/>
      <c r="G108" s="47"/>
      <c r="H108" s="47"/>
      <c r="I108" s="49" t="s">
        <v>24</v>
      </c>
      <c r="J108" s="49"/>
      <c r="K108" s="19">
        <f t="shared" ref="K108" si="8">SUM(L108:N108)</f>
        <v>0</v>
      </c>
      <c r="L108" s="19">
        <f>F103-L103-L104</f>
        <v>0</v>
      </c>
      <c r="M108" s="19">
        <v>0</v>
      </c>
      <c r="N108" s="20">
        <v>0</v>
      </c>
    </row>
  </sheetData>
  <mergeCells count="186">
    <mergeCell ref="A91:A96"/>
    <mergeCell ref="B91:B96"/>
    <mergeCell ref="C91:C96"/>
    <mergeCell ref="D91:D96"/>
    <mergeCell ref="E91:E96"/>
    <mergeCell ref="F91:F96"/>
    <mergeCell ref="G91:G96"/>
    <mergeCell ref="H91:H96"/>
    <mergeCell ref="I91:J91"/>
    <mergeCell ref="I92:J92"/>
    <mergeCell ref="I96:J96"/>
    <mergeCell ref="A71:A76"/>
    <mergeCell ref="B71:B76"/>
    <mergeCell ref="C71:C76"/>
    <mergeCell ref="D71:D76"/>
    <mergeCell ref="E71:E76"/>
    <mergeCell ref="F71:F76"/>
    <mergeCell ref="G71:G76"/>
    <mergeCell ref="H71:H76"/>
    <mergeCell ref="I71:J71"/>
    <mergeCell ref="I72:J72"/>
    <mergeCell ref="I76:J76"/>
    <mergeCell ref="H49:H56"/>
    <mergeCell ref="I49:J49"/>
    <mergeCell ref="I50:J50"/>
    <mergeCell ref="I56:J56"/>
    <mergeCell ref="A57:A64"/>
    <mergeCell ref="B57:B64"/>
    <mergeCell ref="C57:C64"/>
    <mergeCell ref="D57:D64"/>
    <mergeCell ref="E57:E64"/>
    <mergeCell ref="F57:F64"/>
    <mergeCell ref="G57:G64"/>
    <mergeCell ref="H57:H64"/>
    <mergeCell ref="I57:J57"/>
    <mergeCell ref="I58:J58"/>
    <mergeCell ref="I64:J64"/>
    <mergeCell ref="A49:A56"/>
    <mergeCell ref="B49:B56"/>
    <mergeCell ref="C49:C56"/>
    <mergeCell ref="D49:D56"/>
    <mergeCell ref="E49:E56"/>
    <mergeCell ref="F49:F56"/>
    <mergeCell ref="G49:G56"/>
    <mergeCell ref="A35:A40"/>
    <mergeCell ref="B35:B40"/>
    <mergeCell ref="C35:C40"/>
    <mergeCell ref="D35:D40"/>
    <mergeCell ref="E35:E40"/>
    <mergeCell ref="F35:F40"/>
    <mergeCell ref="G35:G40"/>
    <mergeCell ref="H35:H40"/>
    <mergeCell ref="I35:J35"/>
    <mergeCell ref="I36:J36"/>
    <mergeCell ref="I40:J40"/>
    <mergeCell ref="B17:B22"/>
    <mergeCell ref="C17:C22"/>
    <mergeCell ref="D17:D22"/>
    <mergeCell ref="E17:E22"/>
    <mergeCell ref="F17:F22"/>
    <mergeCell ref="G17:G22"/>
    <mergeCell ref="H17:H22"/>
    <mergeCell ref="O23:O28"/>
    <mergeCell ref="A29:A34"/>
    <mergeCell ref="B29:B34"/>
    <mergeCell ref="C29:C34"/>
    <mergeCell ref="D29:D34"/>
    <mergeCell ref="E29:E34"/>
    <mergeCell ref="F29:F34"/>
    <mergeCell ref="G29:G34"/>
    <mergeCell ref="H29:H34"/>
    <mergeCell ref="I29:J29"/>
    <mergeCell ref="I30:J30"/>
    <mergeCell ref="I34:J34"/>
    <mergeCell ref="A23:A28"/>
    <mergeCell ref="B23:B28"/>
    <mergeCell ref="C23:C28"/>
    <mergeCell ref="D23:D28"/>
    <mergeCell ref="E23:E28"/>
    <mergeCell ref="A77:A82"/>
    <mergeCell ref="B77:B82"/>
    <mergeCell ref="C77:C82"/>
    <mergeCell ref="D77:D82"/>
    <mergeCell ref="E77:E82"/>
    <mergeCell ref="F77:F82"/>
    <mergeCell ref="G77:G82"/>
    <mergeCell ref="H77:H82"/>
    <mergeCell ref="I77:J77"/>
    <mergeCell ref="I78:J78"/>
    <mergeCell ref="I82:J82"/>
    <mergeCell ref="I70:J70"/>
    <mergeCell ref="A65:A70"/>
    <mergeCell ref="B65:B70"/>
    <mergeCell ref="C65:C70"/>
    <mergeCell ref="D65:D70"/>
    <mergeCell ref="E65:E70"/>
    <mergeCell ref="F65:F70"/>
    <mergeCell ref="G65:G70"/>
    <mergeCell ref="H65:H70"/>
    <mergeCell ref="I65:J65"/>
    <mergeCell ref="I66:J66"/>
    <mergeCell ref="A83:A90"/>
    <mergeCell ref="B83:B90"/>
    <mergeCell ref="C83:C90"/>
    <mergeCell ref="D83:D90"/>
    <mergeCell ref="E83:E90"/>
    <mergeCell ref="F83:F90"/>
    <mergeCell ref="G83:G90"/>
    <mergeCell ref="H83:H90"/>
    <mergeCell ref="I83:J83"/>
    <mergeCell ref="I84:J84"/>
    <mergeCell ref="I90:J90"/>
    <mergeCell ref="F23:F28"/>
    <mergeCell ref="G23:G28"/>
    <mergeCell ref="H23:H28"/>
    <mergeCell ref="A1:N1"/>
    <mergeCell ref="A41:A48"/>
    <mergeCell ref="B41:B48"/>
    <mergeCell ref="C41:C48"/>
    <mergeCell ref="D41:D48"/>
    <mergeCell ref="E41:E48"/>
    <mergeCell ref="F41:F48"/>
    <mergeCell ref="G41:G48"/>
    <mergeCell ref="H41:H48"/>
    <mergeCell ref="I48:J48"/>
    <mergeCell ref="I41:J41"/>
    <mergeCell ref="I42:J42"/>
    <mergeCell ref="I23:J23"/>
    <mergeCell ref="I24:J24"/>
    <mergeCell ref="I28:J28"/>
    <mergeCell ref="I17:J17"/>
    <mergeCell ref="I18:J18"/>
    <mergeCell ref="I22:J22"/>
    <mergeCell ref="A17:A22"/>
    <mergeCell ref="J2:J3"/>
    <mergeCell ref="A11:A16"/>
    <mergeCell ref="B11:B16"/>
    <mergeCell ref="C11:C16"/>
    <mergeCell ref="D11:D16"/>
    <mergeCell ref="E11:E16"/>
    <mergeCell ref="F11:F16"/>
    <mergeCell ref="G11:G16"/>
    <mergeCell ref="H11:H16"/>
    <mergeCell ref="I12:J12"/>
    <mergeCell ref="I16:J16"/>
    <mergeCell ref="I11:J11"/>
    <mergeCell ref="K2:N2"/>
    <mergeCell ref="A5:A10"/>
    <mergeCell ref="H5:H10"/>
    <mergeCell ref="G5:G10"/>
    <mergeCell ref="F5:F10"/>
    <mergeCell ref="E5:E10"/>
    <mergeCell ref="D5:D10"/>
    <mergeCell ref="C5:C10"/>
    <mergeCell ref="B5:B10"/>
    <mergeCell ref="A2:A3"/>
    <mergeCell ref="C2:C3"/>
    <mergeCell ref="B2:B3"/>
    <mergeCell ref="D2:D3"/>
    <mergeCell ref="E2:H2"/>
    <mergeCell ref="I2:I3"/>
    <mergeCell ref="I6:J6"/>
    <mergeCell ref="I10:J10"/>
    <mergeCell ref="I5:J5"/>
    <mergeCell ref="A97:A102"/>
    <mergeCell ref="B97:B102"/>
    <mergeCell ref="C97:C102"/>
    <mergeCell ref="D97:D102"/>
    <mergeCell ref="E97:E102"/>
    <mergeCell ref="F97:F102"/>
    <mergeCell ref="G97:G102"/>
    <mergeCell ref="H97:H102"/>
    <mergeCell ref="I97:J97"/>
    <mergeCell ref="I98:J98"/>
    <mergeCell ref="I102:J102"/>
    <mergeCell ref="A103:A108"/>
    <mergeCell ref="B103:B108"/>
    <mergeCell ref="C103:C108"/>
    <mergeCell ref="D103:D108"/>
    <mergeCell ref="E103:E108"/>
    <mergeCell ref="F103:F108"/>
    <mergeCell ref="G103:G108"/>
    <mergeCell ref="H103:H108"/>
    <mergeCell ref="I103:J103"/>
    <mergeCell ref="I104:J104"/>
    <mergeCell ref="I108:J108"/>
  </mergeCells>
  <pageMargins left="0.25" right="0.25" top="0.75" bottom="0.75" header="0.3" footer="0.3"/>
  <pageSetup paperSize="9" scale="72" fitToHeight="0" orientation="landscape" r:id="rId1"/>
  <rowBreaks count="1" manualBreakCount="1">
    <brk id="48" max="13" man="1"/>
  </rowBreaks>
  <colBreaks count="1" manualBreakCount="1">
    <brk id="14" max="82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as" ma:contentTypeID="0x0101002F08521918D95C4B8DFF1BAA89E9840E" ma:contentTypeVersion="5" ma:contentTypeDescription="Kurkite naują dokumentą." ma:contentTypeScope="" ma:versionID="36cdd4b6a91405f72507c8766f0d4afb">
  <xsd:schema xmlns:xsd="http://www.w3.org/2001/XMLSchema" xmlns:xs="http://www.w3.org/2001/XMLSchema" xmlns:p="http://schemas.microsoft.com/office/2006/metadata/properties" xmlns:ns3="d4cc1435-a714-4eed-9fab-58241c6cfcb7" xmlns:ns4="5f3e1faa-5d1a-4850-a3d3-9dc9a004f57b" targetNamespace="http://schemas.microsoft.com/office/2006/metadata/properties" ma:root="true" ma:fieldsID="a2d6b0d83f6134e7b8334c6010f09adb" ns3:_="" ns4:_="">
    <xsd:import namespace="d4cc1435-a714-4eed-9fab-58241c6cfcb7"/>
    <xsd:import namespace="5f3e1faa-5d1a-4850-a3d3-9dc9a004f57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cc1435-a714-4eed-9fab-58241c6cfc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3e1faa-5d1a-4850-a3d3-9dc9a004f57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Bendrinama su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Bendrinta su išsamia informacija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Bendrinimo užuominos maiš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0F88D61-2CF0-4D23-B87D-C61B0D8B13C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65A3D5-5636-4B62-A755-7565DC52E2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cc1435-a714-4eed-9fab-58241c6cfcb7"/>
    <ds:schemaRef ds:uri="5f3e1faa-5d1a-4850-a3d3-9dc9a004f5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A5BD62C-A4BA-4586-8C79-EABA2F42B342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5f3e1faa-5d1a-4850-a3d3-9dc9a004f57b"/>
    <ds:schemaRef ds:uri="d4cc1435-a714-4eed-9fab-58241c6cfcb7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2019_03</vt:lpstr>
      <vt:lpstr>'2019_03'!Print_Area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Kvietimu teikti paraiskas_projektu sarasu_finansavimo sutarciu planas</dc:title>
  <dc:subject/>
  <dc:creator>Author</dc:creator>
  <cp:keywords/>
  <dc:description/>
  <cp:lastModifiedBy>Lina Dagilė</cp:lastModifiedBy>
  <cp:revision/>
  <cp:lastPrinted>2020-05-14T07:47:27Z</cp:lastPrinted>
  <dcterms:created xsi:type="dcterms:W3CDTF">2016-01-15T20:13:45Z</dcterms:created>
  <dcterms:modified xsi:type="dcterms:W3CDTF">2020-05-19T18:21:28Z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0x0101002F08521918D95C4B8DFF1BAA89E9840E</vt:lpwstr>
  </property>
</Properties>
</file>